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17" documentId="120_S{2AC9BD13-BADA-5192-A53E-5A8FF88502F6}" xr6:coauthVersionLast="47" xr6:coauthVersionMax="47" xr10:uidLastSave="{0F5D1FF4-4F7E-4FDF-9A8C-1558C727511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5" i="2"/>
  <c r="G5" i="2"/>
  <c r="I5" i="2"/>
  <c r="J5" i="2"/>
  <c r="L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<sst xmlns="http://schemas.openxmlformats.org/spreadsheetml/2006/main" count="181530" uniqueCount="39140">
  <si>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</si>
  <si>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</si>
  <si>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</si>
  <si>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</si>
  <si>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</si>
  <si>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</si>
  <si>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</si>
  <si>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</si>
  <si>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</si>
  <si>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</si>
  <si>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</si>
  <si>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</si>
  <si>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</si>
  <si>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</si>
  <si>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</si>
  <si>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</si>
  <si>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</si>
  <si>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</si>
  <si>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</si>
  <si>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</si>
  <si>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</si>
  <si>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</si>
  <si>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</si>
  <si>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</si>
  <si>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</si>
  <si>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</si>
  <si>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</si>
  <si>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</si>
  <si>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</si>
  <si>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</si>
  <si>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</si>
  <si>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</si>
  <si>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</si>
  <si>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</si>
  <si>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</si>
  <si>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</si>
  <si>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</si>
  <si>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</si>
  <si>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</si>
  <si>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</si>
  <si>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</si>
  <si>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</si>
  <si>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</si>
  <si>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</si>
  <si>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</si>
  <si>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</si>
  <si>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</si>
  <si>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</si>
  <si>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</si>
  <si>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</si>
  <si>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</si>
  <si>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</si>
  <si>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</si>
  <si>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</si>
  <si>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</si>
  <si>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</si>
  <si>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</si>
  <si>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</si>
  <si>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</si>
  <si>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</si>
  <si>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</si>
  <si>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</si>
  <si>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</si>
  <si>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</si>
  <si>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</si>
  <si>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</si>
  <si>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</si>
  <si>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</si>
  <si>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</si>
  <si>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</si>
  <si>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</si>
  <si>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</si>
  <si>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</si>
  <si>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</si>
  <si>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</si>
  <si>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</si>
  <si>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</si>
  <si>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</si>
  <si>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</si>
  <si>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</si>
  <si>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</si>
  <si>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</si>
  <si>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</si>
  <si>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</si>
  <si>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</si>
  <si>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</si>
  <si>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</si>
  <si>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</si>
  <si>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</si>
  <si>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</si>
  <si>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</si>
  <si>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</si>
  <si>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</si>
  <si>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</si>
  <si>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</si>
  <si>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</si>
  <si>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</si>
  <si>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</si>
  <si>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</si>
  <si>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</si>
  <si>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</si>
  <si>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</si>
  <si>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</si>
  <si>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</si>
  <si>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</si>
  <si>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</si>
  <si>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</si>
  <si>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</si>
  <si>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</si>
  <si>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</si>
  <si>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</si>
  <si>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</si>
  <si>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</si>
  <si>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</si>
  <si>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</si>
  <si>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</si>
  <si>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</si>
  <si>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</si>
  <si>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</si>
  <si>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</si>
  <si>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</si>
  <si>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</si>
  <si>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</si>
  <si>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</si>
  <si>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</si>
  <si>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</si>
  <si>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</si>
  <si>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</si>
  <si>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</si>
  <si>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</si>
  <si>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</si>
  <si>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</si>
  <si>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</si>
  <si>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</si>
  <si>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</si>
  <si>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</si>
  <si>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</si>
  <si>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</si>
  <si>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</si>
  <si>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</si>
  <si>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</si>
  <si>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</si>
  <si>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</si>
  <si>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</si>
  <si>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</si>
  <si>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</si>
  <si>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</si>
  <si>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</si>
  <si>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</si>
  <si>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</si>
  <si>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</si>
  <si>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</si>
  <si>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</si>
  <si>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</si>
  <si>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</si>
  <si>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</si>
  <si>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</si>
  <si>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</si>
  <si>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</si>
  <si>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</si>
  <si>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</si>
  <si>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</si>
  <si>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</si>
  <si>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</si>
  <si>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</si>
  <si>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</si>
  <si>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</si>
  <si>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</si>
  <si>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</si>
  <si>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</si>
  <si>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</si>
  <si>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</si>
  <si>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</si>
  <si>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</si>
  <si>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</si>
  <si>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</si>
  <si>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</si>
  <si>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</si>
  <si>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</si>
  <si>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</si>
  <si>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</si>
  <si>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</si>
  <si>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</si>
  <si>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</si>
  <si>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</si>
  <si>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</si>
  <si>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</si>
  <si>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</si>
  <si>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</si>
  <si>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</si>
  <si>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</si>
  <si>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</si>
  <si>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</si>
  <si>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</si>
  <si>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</si>
  <si>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</si>
  <si>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</si>
  <si>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</si>
  <si>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</si>
  <si>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</si>
  <si>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</si>
  <si>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</si>
  <si>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</si>
  <si>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</si>
  <si>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</si>
  <si>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</si>
  <si>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</si>
  <si>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</si>
  <si>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</si>
  <si>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</si>
  <si>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</si>
  <si>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</si>
  <si>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</si>
  <si>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</si>
  <si>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</si>
  <si>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</si>
  <si>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</si>
  <si>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</si>
  <si>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</si>
  <si>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</si>
  <si>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</si>
  <si>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</si>
  <si>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</si>
  <si>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</si>
  <si>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</si>
  <si>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</si>
  <si>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</si>
  <si>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</si>
  <si>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</si>
  <si>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</si>
  <si>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</si>
  <si>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</si>
  <si>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</si>
  <si>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</si>
  <si>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</si>
  <si>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</si>
  <si>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</si>
  <si>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</si>
  <si>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</si>
  <si>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</si>
  <si>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</si>
  <si>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</si>
  <si>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</si>
  <si>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</si>
  <si>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</si>
  <si>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</si>
  <si>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</si>
  <si>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</si>
  <si>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</si>
  <si>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</si>
  <si>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</si>
  <si>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</si>
  <si>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</si>
  <si>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</si>
  <si>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</si>
  <si>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</si>
  <si>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</si>
  <si>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</si>
  <si>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</si>
  <si>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</si>
  <si>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</si>
  <si>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</si>
  <si>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</si>
  <si>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</si>
  <si>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</si>
  <si>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</si>
  <si>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</si>
  <si>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</si>
  <si>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</si>
  <si>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</si>
  <si>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</si>
  <si>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</si>
  <si>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</si>
  <si>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</si>
  <si>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</si>
  <si>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</si>
  <si>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</si>
  <si>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</si>
  <si>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</si>
  <si>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</si>
  <si>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</si>
  <si>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</si>
  <si>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</si>
  <si>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</si>
  <si>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</si>
  <si>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</si>
  <si>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</si>
  <si>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</si>
  <si>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</si>
  <si>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</si>
  <si>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</si>
  <si>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</si>
  <si>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</si>
  <si>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</si>
  <si>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</si>
  <si>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</si>
  <si>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</si>
  <si>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</si>
  <si>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</si>
  <si>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</si>
  <si>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</si>
  <si>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</si>
  <si>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</si>
  <si>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</si>
  <si>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</si>
  <si>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</si>
  <si>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</si>
  <si>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</si>
  <si>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</si>
  <si>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</si>
  <si>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</si>
  <si>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</si>
  <si>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</si>
  <si>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</si>
  <si>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</si>
  <si>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</si>
  <si>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</si>
  <si>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</si>
  <si>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</si>
  <si>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</si>
  <si>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</si>
  <si>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</si>
  <si>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</si>
  <si>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</si>
  <si>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</si>
  <si>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</si>
  <si>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</si>
  <si>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</si>
  <si>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</si>
  <si>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</si>
  <si>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</si>
  <si>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</si>
  <si>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</si>
  <si>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</si>
  <si>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</si>
  <si>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</si>
  <si>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</si>
  <si>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</si>
  <si>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</si>
  <si>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</si>
  <si>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</si>
  <si>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</si>
  <si>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</si>
  <si>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</si>
  <si>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</si>
  <si>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</si>
  <si>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</si>
  <si>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</si>
  <si>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</si>
  <si>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</si>
  <si>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</si>
  <si>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</si>
  <si>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</si>
  <si>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</si>
  <si>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</si>
  <si>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</si>
  <si>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</si>
  <si>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</si>
  <si>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</si>
  <si>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</si>
  <si>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</si>
  <si>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</si>
  <si>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</si>
  <si>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</si>
  <si>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</si>
  <si>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</si>
  <si>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</si>
  <si>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</si>
  <si>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</si>
  <si>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</si>
  <si>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</si>
  <si>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</si>
  <si>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</si>
  <si>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</si>
  <si>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</si>
  <si>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</si>
  <si>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</si>
  <si>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</si>
  <si>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</si>
  <si>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</si>
  <si>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</si>
  <si>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</si>
  <si>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</si>
  <si>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</si>
  <si>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</si>
  <si>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</si>
  <si>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</si>
  <si>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</si>
  <si>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</si>
  <si>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</si>
  <si>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</si>
  <si>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</si>
  <si>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</si>
  <si>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</si>
  <si>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</si>
  <si>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</si>
  <si>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</si>
  <si>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</si>
  <si>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</si>
  <si>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</si>
  <si>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</si>
  <si>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</si>
  <si>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</si>
  <si>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</si>
  <si>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</si>
  <si>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</si>
  <si>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</si>
  <si>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</si>
  <si>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</si>
  <si>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</si>
  <si>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</si>
  <si>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</si>
  <si>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</si>
  <si>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</si>
  <si>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</si>
  <si>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</si>
  <si>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</si>
  <si>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</si>
  <si>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</si>
  <si>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</si>
  <si>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</si>
  <si>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</si>
  <si>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</si>
  <si>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</si>
  <si>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</si>
  <si>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</si>
  <si>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</si>
  <si>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</si>
  <si>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</si>
  <si>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</si>
  <si>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</si>
  <si>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</si>
  <si>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</si>
  <si>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</si>
  <si>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</si>
  <si>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</si>
  <si>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</si>
  <si>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</si>
  <si>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</si>
  <si>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</si>
  <si>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</si>
  <si>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</si>
  <si>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</si>
  <si>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</si>
  <si>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</si>
  <si>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</si>
  <si>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</si>
  <si>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</si>
  <si>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</si>
  <si>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</si>
  <si>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</si>
  <si>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</si>
  <si>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</si>
  <si>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</si>
  <si>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</si>
  <si>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</si>
  <si>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</si>
  <si>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</si>
  <si>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</si>
  <si>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</si>
  <si>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</si>
  <si>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</si>
  <si>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</si>
  <si>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</si>
  <si>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</si>
  <si>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</si>
  <si>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</si>
  <si>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</si>
  <si>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</si>
  <si>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</si>
  <si>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</si>
  <si>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</si>
  <si>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</si>
  <si>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</si>
  <si>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</si>
  <si>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</si>
  <si>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</si>
  <si>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</si>
  <si>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</si>
  <si>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</si>
  <si>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</si>
  <si>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</si>
  <si>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</si>
  <si>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</si>
  <si>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</si>
  <si>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</si>
  <si>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</si>
  <si>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</si>
  <si>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</si>
  <si>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</si>
  <si>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</si>
  <si>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</si>
  <si>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</si>
  <si>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</si>
  <si>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</si>
  <si>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</si>
  <si>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</si>
  <si>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</si>
  <si>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</si>
  <si>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</si>
  <si>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</si>
  <si>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</si>
  <si>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</si>
  <si>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</si>
  <si>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</si>
  <si>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</si>
  <si>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</si>
  <si>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</si>
  <si>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</si>
  <si>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</si>
  <si>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</si>
  <si>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</si>
  <si>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</si>
  <si>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</si>
  <si>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</si>
  <si>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</si>
  <si>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</si>
  <si>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</si>
  <si>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</si>
  <si>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</si>
  <si>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</si>
  <si>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</si>
  <si>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</si>
  <si>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</si>
  <si>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</si>
  <si>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</si>
  <si>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</si>
  <si>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</si>
  <si>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</si>
  <si>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</si>
  <si>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</si>
  <si>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</si>
  <si>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</si>
  <si>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</si>
  <si>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</si>
  <si>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</si>
  <si>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</si>
  <si>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</si>
  <si>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</si>
  <si>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</si>
  <si>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</si>
  <si>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</si>
  <si>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</si>
  <si>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</si>
  <si>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</si>
  <si>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</si>
  <si>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</si>
  <si>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</si>
  <si>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</si>
  <si>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</si>
  <si>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</si>
  <si>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</si>
  <si>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</si>
  <si>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</si>
  <si>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</si>
  <si>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</si>
  <si>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</si>
  <si>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</si>
  <si>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</si>
  <si>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</si>
  <si>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</si>
  <si>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</si>
  <si>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</si>
  <si>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</si>
  <si>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</si>
  <si>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</si>
  <si>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</si>
  <si>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</si>
  <si>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</si>
  <si>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</si>
  <si>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</si>
  <si>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</si>
  <si>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</si>
  <si>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</si>
  <si>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</si>
  <si>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</si>
  <si>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</si>
  <si>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</si>
  <si>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</si>
  <si>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</si>
  <si>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</si>
  <si>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</si>
  <si>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</si>
  <si>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</si>
  <si>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</si>
  <si>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</si>
  <si>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</si>
  <si>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</si>
  <si>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</si>
  <si>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</si>
  <si>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</si>
  <si>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</si>
  <si>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</si>
  <si>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</si>
  <si>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</si>
  <si>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</si>
  <si>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</si>
  <si>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</si>
  <si>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</si>
  <si>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</si>
  <si>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</si>
  <si>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</si>
  <si>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</si>
  <si>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</si>
  <si>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</si>
  <si>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</si>
  <si>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</si>
  <si>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</si>
  <si>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</si>
  <si>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</si>
  <si>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</si>
  <si>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</si>
  <si>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</si>
  <si>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</si>
  <si>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</si>
  <si>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</si>
  <si>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</si>
  <si>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</si>
  <si>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</si>
  <si>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</si>
  <si>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</si>
  <si>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</si>
  <si>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</si>
  <si>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</si>
  <si>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</si>
  <si>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</si>
  <si>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</si>
  <si>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</si>
  <si>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</si>
  <si>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</si>
  <si>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</si>
  <si>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</si>
  <si>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</si>
  <si>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</si>
  <si>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</si>
  <si>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</si>
  <si>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</si>
  <si>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</si>
  <si>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</si>
  <si>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</si>
  <si>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</si>
  <si>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</si>
  <si>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</si>
  <si>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</si>
  <si>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</si>
  <si>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</si>
  <si>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</si>
  <si>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</si>
  <si>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</si>
  <si>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</si>
  <si>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</si>
  <si>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</si>
  <si>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</si>
  <si>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</si>
  <si>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</si>
  <si>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</si>
  <si>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</si>
  <si>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</si>
  <si>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</si>
  <si>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</si>
  <si>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</si>
  <si>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</si>
  <si>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</si>
  <si>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</si>
  <si>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</si>
  <si>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</si>
  <si>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</si>
  <si>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</si>
  <si>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</si>
  <si>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</si>
  <si>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</si>
  <si>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</si>
  <si>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</si>
  <si>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</si>
  <si>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</si>
  <si>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</si>
  <si>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</si>
  <si>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</si>
  <si>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</si>
  <si>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</si>
  <si>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</si>
  <si>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</si>
  <si>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</si>
  <si>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</si>
  <si>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</si>
  <si>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</si>
  <si>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</si>
  <si>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</si>
  <si>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</si>
  <si>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</si>
  <si>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</si>
  <si>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</si>
  <si>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</si>
  <si>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</si>
  <si>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</si>
  <si>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</si>
  <si>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</si>
  <si>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</si>
  <si>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</si>
  <si>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</si>
  <si>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</si>
  <si>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</si>
  <si>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</si>
  <si>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</si>
  <si>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</si>
  <si>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</si>
  <si>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</si>
  <si>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</si>
  <si>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</si>
  <si>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</si>
  <si>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</si>
  <si>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</si>
  <si>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</si>
  <si>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</si>
  <si>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</si>
  <si>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</si>
  <si>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</si>
  <si>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</si>
  <si>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</si>
  <si>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</si>
  <si>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</si>
  <si>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</si>
  <si>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</si>
  <si>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</si>
  <si>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</si>
  <si>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</si>
  <si>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</si>
  <si>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</si>
  <si>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</si>
  <si>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</si>
  <si>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</si>
  <si>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</si>
  <si>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</si>
  <si>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</si>
  <si>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</si>
  <si>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</si>
  <si>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</si>
  <si>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</si>
  <si>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</si>
  <si>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</si>
  <si>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</si>
  <si>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</si>
  <si>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</si>
  <si>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</si>
  <si>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</si>
  <si>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</si>
  <si>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</si>
  <si>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</si>
  <si>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</si>
  <si>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</si>
  <si>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</si>
  <si>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</si>
  <si>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</si>
  <si>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</si>
  <si>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</si>
  <si>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</si>
  <si>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</si>
  <si>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</si>
  <si>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</si>
  <si>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</si>
  <si>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</si>
  <si>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</si>
  <si>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</si>
  <si>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</si>
  <si>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</si>
  <si>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</si>
  <si>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</si>
  <si>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</si>
  <si>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</si>
  <si>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</si>
  <si>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</si>
  <si>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</si>
  <si>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</si>
  <si>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</si>
  <si>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</si>
  <si>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</si>
  <si>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</si>
  <si>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</si>
  <si>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</si>
  <si>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</si>
  <si>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</si>
  <si>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</si>
  <si>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</si>
  <si>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</si>
  <si>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</si>
  <si>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</si>
  <si>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</si>
  <si>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</si>
  <si>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</si>
  <si>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</si>
  <si>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</si>
  <si>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</si>
  <si>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</si>
  <si>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</si>
  <si>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</si>
  <si>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</si>
  <si>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</si>
  <si>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</si>
  <si>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</si>
  <si>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</si>
  <si>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</si>
  <si>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</si>
  <si>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</si>
  <si>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</si>
  <si>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</si>
  <si>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</si>
  <si>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</si>
  <si>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</si>
  <si>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</si>
  <si>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</si>
  <si>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</si>
  <si>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</si>
  <si>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</si>
  <si>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</si>
  <si>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</si>
  <si>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</si>
  <si>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</si>
  <si>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</si>
  <si>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</si>
  <si>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</si>
  <si>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</si>
  <si>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</si>
  <si>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</si>
  <si>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</si>
  <si>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</si>
  <si>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</si>
  <si>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</si>
  <si>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</si>
  <si>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</si>
  <si>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</si>
  <si>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</si>
  <si>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</si>
  <si>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</si>
  <si>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</si>
  <si>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</si>
  <si>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</si>
  <si>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</si>
  <si>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</si>
  <si>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</si>
  <si>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</si>
  <si>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</si>
  <si>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</si>
  <si>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</si>
  <si>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</si>
  <si>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</si>
  <si>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</si>
  <si>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</si>
  <si>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</si>
  <si>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</si>
  <si>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</si>
  <si>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</si>
  <si>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</si>
  <si>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</si>
  <si>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</si>
  <si>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</si>
  <si>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</si>
  <si>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</si>
  <si>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</si>
  <si>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</si>
  <si>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</si>
  <si>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</si>
  <si>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</si>
  <si>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</si>
  <si>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</si>
  <si>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</si>
  <si>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</si>
  <si>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</si>
  <si>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</si>
  <si>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</si>
  <si>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</si>
  <si>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</si>
  <si>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</si>
  <si>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</si>
  <si>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</si>
  <si>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</si>
  <si>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</si>
  <si>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</si>
  <si>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</si>
  <si>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</si>
  <si>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</si>
  <si>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</si>
  <si>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</si>
  <si>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</si>
  <si>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</si>
  <si>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</si>
  <si>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</si>
  <si>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</si>
  <si>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</si>
  <si>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</si>
  <si>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</si>
  <si>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</si>
  <si>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</si>
  <si>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</si>
  <si>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</si>
  <si>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</si>
  <si>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</si>
  <si>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</si>
  <si>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</si>
  <si>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</si>
  <si>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</si>
  <si>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</si>
  <si>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</si>
  <si>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</si>
  <si>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</si>
  <si>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</si>
  <si>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</si>
  <si>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</si>
  <si>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</si>
  <si>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</si>
  <si>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</si>
  <si>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</si>
  <si>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</si>
  <si>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</si>
  <si>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</si>
  <si>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</si>
  <si>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</si>
  <si>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</si>
  <si>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</si>
  <si>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</si>
  <si>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</si>
  <si>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</si>
  <si>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</si>
  <si>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</si>
  <si>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</si>
  <si>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</si>
  <si>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</si>
  <si>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</si>
  <si>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</si>
  <si>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</si>
  <si>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</si>
  <si>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</si>
  <si>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</si>
  <si>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</si>
  <si>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</si>
  <si>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</si>
  <si>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</si>
  <si>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</si>
  <si>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</si>
  <si>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</si>
  <si>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</si>
  <si>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</si>
  <si>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</si>
  <si>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</si>
  <si>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</si>
  <si>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</si>
  <si>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</si>
  <si>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</si>
  <si>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</si>
  <si>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</si>
  <si>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</si>
  <si>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</si>
  <si>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</si>
  <si>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</si>
  <si>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</si>
  <si>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</si>
  <si>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</si>
  <si>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</si>
  <si>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</si>
  <si>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</si>
  <si>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</si>
  <si>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</si>
  <si>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</si>
  <si>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</si>
  <si>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</si>
  <si>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</si>
  <si>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</si>
  <si>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</si>
  <si>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</si>
  <si>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</si>
  <si>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</si>
  <si>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</si>
  <si>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</si>
  <si>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</si>
  <si>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</si>
  <si>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</si>
  <si>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</si>
  <si>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</si>
  <si>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</si>
  <si>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</si>
  <si>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</si>
  <si>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</si>
  <si>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</si>
  <si>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</si>
  <si>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</si>
  <si>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</si>
  <si>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</si>
  <si>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</si>
  <si>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</si>
  <si>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</si>
  <si>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</si>
  <si>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</si>
  <si>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</si>
  <si>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</si>
  <si>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</si>
  <si>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</si>
  <si>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</si>
  <si>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</si>
  <si>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</si>
  <si>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</si>
  <si>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</si>
  <si>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</si>
  <si>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</si>
  <si>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</si>
  <si>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</si>
  <si>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</si>
  <si>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</si>
  <si>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</si>
  <si>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</si>
  <si>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</si>
  <si>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</si>
  <si>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</si>
  <si>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</si>
  <si>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</si>
  <si>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</si>
  <si>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</si>
  <si>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</si>
  <si>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</si>
  <si>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</si>
  <si>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</si>
  <si>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</si>
  <si>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</si>
  <si>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</si>
  <si>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</si>
  <si>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</si>
  <si>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</si>
  <si>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</si>
  <si>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</si>
  <si>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</si>
  <si>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</si>
  <si>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</si>
  <si>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</si>
  <si>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</si>
  <si>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</si>
  <si>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</si>
  <si>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</si>
  <si>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</si>
  <si>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</si>
  <si>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</si>
  <si>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</si>
  <si>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</si>
  <si>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</si>
  <si>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</si>
  <si>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</si>
  <si>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</si>
  <si>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</si>
  <si>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</si>
  <si>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</si>
  <si>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</si>
  <si>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</si>
  <si>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</si>
  <si>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</si>
  <si>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</si>
  <si>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</si>
  <si>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</si>
  <si>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</si>
  <si>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</si>
  <si>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</si>
  <si>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</si>
  <si>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</si>
  <si>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</si>
  <si>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</si>
  <si>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</si>
  <si>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</si>
  <si>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</si>
  <si>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</si>
  <si>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</si>
  <si>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</si>
  <si>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</si>
  <si>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</si>
  <si>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</si>
  <si>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</si>
  <si>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</si>
  <si>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</si>
  <si>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</si>
  <si>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</si>
  <si>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</si>
  <si>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</si>
  <si>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</si>
  <si>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</si>
  <si>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</si>
  <si>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</si>
  <si>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</si>
  <si>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</si>
  <si>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</si>
  <si>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</si>
  <si>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</si>
  <si>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</si>
  <si>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</si>
  <si>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</si>
  <si>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</si>
  <si>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</si>
  <si>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</si>
  <si>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</si>
  <si>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</si>
  <si>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</si>
  <si>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</si>
  <si>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</si>
  <si>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</si>
  <si>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</si>
  <si>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</si>
  <si>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</si>
  <si>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</si>
  <si>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</si>
  <si>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</si>
  <si>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</si>
  <si>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</si>
  <si>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</si>
  <si>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</si>
  <si>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</si>
  <si>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</si>
  <si>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</si>
  <si>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</si>
  <si>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</si>
  <si>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</si>
  <si>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</si>
  <si>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</si>
  <si>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</si>
  <si>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</si>
  <si>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</si>
  <si>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</si>
  <si>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</si>
  <si>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</si>
  <si>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</si>
  <si>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</si>
  <si>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</si>
  <si>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</si>
  <si>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</si>
  <si>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</si>
  <si>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</si>
  <si>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</si>
  <si>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</si>
  <si>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</si>
  <si>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</si>
  <si>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</si>
  <si>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</si>
  <si>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</si>
  <si>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</si>
  <si>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</si>
  <si>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</si>
  <si>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</si>
  <si>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</si>
  <si>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</si>
  <si>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</si>
  <si>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</si>
  <si>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</si>
  <si>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</si>
  <si>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</si>
  <si>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</si>
  <si>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</si>
  <si>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</si>
  <si>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</si>
  <si>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</si>
  <si>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</si>
  <si>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</si>
  <si>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</si>
  <si>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</si>
  <si>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</si>
  <si>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</si>
  <si>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</si>
  <si>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</si>
  <si>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</si>
  <si>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</si>
  <si>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</si>
  <si>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</si>
  <si>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</si>
  <si>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</si>
  <si>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</si>
  <si>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</si>
  <si>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</si>
  <si>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</si>
  <si>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</si>
  <si>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</si>
  <si>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</si>
  <si>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</si>
  <si>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</si>
  <si>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</si>
  <si>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</si>
  <si>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</si>
  <si>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</si>
  <si>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</si>
  <si>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</si>
  <si>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</si>
  <si>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</si>
  <si>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</si>
  <si>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</si>
  <si>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</si>
  <si>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</si>
  <si>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</si>
  <si>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</si>
  <si>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</si>
  <si>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</si>
  <si>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</si>
  <si>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</si>
  <si>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</si>
  <si>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</si>
  <si>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</si>
  <si>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</si>
  <si>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</si>
  <si>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</si>
  <si>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</si>
  <si>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</si>
  <si>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</si>
  <si>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</si>
  <si>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</si>
  <si>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</si>
  <si>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</si>
  <si>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</si>
  <si>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</si>
  <si>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</si>
  <si>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</si>
  <si>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</si>
  <si>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</si>
  <si>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</si>
  <si>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</si>
  <si>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</si>
  <si>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</si>
  <si>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</si>
  <si>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</si>
  <si>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</si>
  <si>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</si>
  <si>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</si>
  <si>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</si>
  <si>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</si>
  <si>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</si>
  <si>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</si>
  <si>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</si>
  <si>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</si>
  <si>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</si>
  <si>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</si>
  <si>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</si>
  <si>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</si>
  <si>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</si>
  <si>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</si>
  <si>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</si>
  <si>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</si>
  <si>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</si>
  <si>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</si>
  <si>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</si>
  <si>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</si>
  <si>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</si>
  <si>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</si>
  <si>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</si>
  <si>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</si>
  <si>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</si>
  <si>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</si>
  <si>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</si>
  <si>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</si>
  <si>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</si>
  <si>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</si>
  <si>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</si>
  <si>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</si>
  <si>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</si>
  <si>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</si>
  <si>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</si>
  <si>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</si>
  <si>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</si>
  <si>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</si>
  <si>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</si>
  <si>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</si>
  <si>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</si>
  <si>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</si>
  <si>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</si>
  <si>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</si>
  <si>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</si>
  <si>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</si>
  <si>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</si>
  <si>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</si>
  <si>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</si>
  <si>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</si>
  <si>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</si>
  <si>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</si>
  <si>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</si>
  <si>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</si>
  <si>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</si>
  <si>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</si>
  <si>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</si>
  <si>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</si>
  <si>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</si>
  <si>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</si>
  <si>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</si>
  <si>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</si>
  <si>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</si>
  <si>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</si>
  <si>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</si>
  <si>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</si>
  <si>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</si>
  <si>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</si>
  <si>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</si>
  <si>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</si>
  <si>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</si>
  <si>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</si>
  <si>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</si>
  <si>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</si>
  <si>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</si>
  <si>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</si>
  <si>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</si>
  <si>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</si>
  <si>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</si>
  <si>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</si>
  <si>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</si>
  <si>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</si>
  <si>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</si>
  <si>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</si>
  <si>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</si>
  <si>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</si>
  <si>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</si>
  <si>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</si>
  <si>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</si>
  <si>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</si>
  <si>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</si>
  <si>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</si>
  <si>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</si>
  <si>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</si>
  <si>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</si>
  <si>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</si>
  <si>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</si>
  <si>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</si>
  <si>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</si>
  <si>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</si>
  <si>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</si>
  <si>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</si>
  <si>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</si>
  <si>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</si>
  <si>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</si>
  <si>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</si>
  <si>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</si>
  <si>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</si>
  <si>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</si>
  <si>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</si>
  <si>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</si>
  <si>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</si>
  <si>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</si>
  <si>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</si>
  <si>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</si>
  <si>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</si>
  <si>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</si>
  <si>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</si>
  <si>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</si>
  <si>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</si>
  <si>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</si>
  <si>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</si>
  <si>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</si>
  <si>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</si>
  <si>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</si>
  <si>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</si>
  <si>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</si>
  <si>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</si>
  <si>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</si>
  <si>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</si>
  <si>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</si>
  <si>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</si>
  <si>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</si>
  <si>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</si>
  <si>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</si>
  <si>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</si>
  <si>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</si>
  <si>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</si>
  <si>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</si>
  <si>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</si>
  <si>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</si>
  <si>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</si>
  <si>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</si>
  <si>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</si>
  <si>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</si>
  <si>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</si>
  <si>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</si>
  <si>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</si>
  <si>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</si>
  <si>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</si>
  <si>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</si>
  <si>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</si>
  <si>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</si>
  <si>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</si>
  <si>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</si>
  <si>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</si>
  <si>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</si>
  <si>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</si>
  <si>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</si>
  <si>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</si>
  <si>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</si>
  <si>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</si>
  <si>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</si>
  <si>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</si>
  <si>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</si>
  <si>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</si>
  <si>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</si>
  <si>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</si>
  <si>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</si>
  <si>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</si>
  <si>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</si>
  <si>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</si>
  <si>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</si>
  <si>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</si>
  <si>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</si>
  <si>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</si>
  <si>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</si>
  <si>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</si>
  <si>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</si>
  <si>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</si>
  <si>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</si>
  <si>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</si>
  <si>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</si>
  <si>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</si>
  <si>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</si>
  <si>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</si>
  <si>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</si>
  <si>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</si>
  <si>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</si>
  <si>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</si>
  <si>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</si>
  <si>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</si>
  <si>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</si>
  <si>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</si>
  <si>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</si>
  <si>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</si>
  <si>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</si>
  <si>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</si>
  <si>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</si>
  <si>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</si>
  <si>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</si>
  <si>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</si>
  <si>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</si>
  <si>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</si>
  <si>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</si>
  <si>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</si>
  <si>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</si>
  <si>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</si>
  <si>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</si>
  <si>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</si>
  <si>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</si>
  <si>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</si>
  <si>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</si>
  <si>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</si>
  <si>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</si>
  <si>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</si>
  <si>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</si>
  <si>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</si>
  <si>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</si>
  <si>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</si>
  <si>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</si>
  <si>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</si>
  <si>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</si>
  <si>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</si>
  <si>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</si>
  <si>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</si>
  <si>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</si>
  <si>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</si>
  <si>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</si>
  <si>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</si>
  <si>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</si>
  <si>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</si>
  <si>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</si>
  <si>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</si>
  <si>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</si>
  <si>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</si>
  <si>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</si>
  <si>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</si>
  <si>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</si>
  <si>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</si>
  <si>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</si>
  <si>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</si>
  <si>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</si>
  <si>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</si>
  <si>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</si>
  <si>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</si>
  <si>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</si>
  <si>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</si>
  <si>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</si>
  <si>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</si>
  <si>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</si>
  <si>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</si>
  <si>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</si>
  <si>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</si>
  <si>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</si>
  <si>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</si>
  <si>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</si>
  <si>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</si>
  <si>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</si>
  <si>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</si>
  <si>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</si>
  <si>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</si>
  <si>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</si>
  <si>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</si>
  <si>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</si>
  <si>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</si>
  <si>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</si>
  <si>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</si>
  <si>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</si>
  <si>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</si>
  <si>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</si>
  <si>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</si>
  <si>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</si>
  <si>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</si>
  <si>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</si>
  <si>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</si>
  <si>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</si>
  <si>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</si>
  <si>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</si>
  <si>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</si>
  <si>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</si>
  <si>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</si>
  <si>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</si>
  <si>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</si>
  <si>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</si>
  <si>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</si>
  <si>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</si>
  <si>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</si>
  <si>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</si>
  <si>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</si>
  <si>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</si>
  <si>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</si>
  <si>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</si>
  <si>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</si>
  <si>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</si>
  <si>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</si>
  <si>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</si>
  <si>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</si>
  <si>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</si>
  <si>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</si>
  <si>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</si>
  <si>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</si>
  <si>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</si>
  <si>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</si>
  <si>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</si>
  <si>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</si>
  <si>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</si>
  <si>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</si>
  <si>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</si>
  <si>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</si>
  <si>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</si>
  <si>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</si>
  <si>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</si>
  <si>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</si>
  <si>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</si>
  <si>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</si>
  <si>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</si>
  <si>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</si>
  <si>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</si>
  <si>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</si>
  <si>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</si>
  <si>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</si>
  <si>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</si>
  <si>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</si>
  <si>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</si>
  <si>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</si>
  <si>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</si>
  <si>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</si>
  <si>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</si>
  <si>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</si>
  <si>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</si>
  <si>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</si>
  <si>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</si>
  <si>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</si>
  <si>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</si>
  <si>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</si>
  <si>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</si>
  <si>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</si>
  <si>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</si>
  <si>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</si>
  <si>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</si>
  <si>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</si>
  <si>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</si>
  <si>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</si>
  <si>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</si>
  <si>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</si>
  <si>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</si>
  <si>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</si>
  <si>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</si>
  <si>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</si>
  <si>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</si>
  <si>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</si>
  <si>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</si>
  <si>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</si>
  <si>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</si>
  <si>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</si>
  <si>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</si>
  <si>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</si>
  <si>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</si>
  <si>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</si>
  <si>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</si>
  <si>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</si>
  <si>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</si>
  <si>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</si>
  <si>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</si>
  <si>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</si>
  <si>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</si>
  <si>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</si>
  <si>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</si>
  <si>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</si>
  <si>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</si>
  <si>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</si>
  <si>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</si>
  <si>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</si>
  <si>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</si>
  <si>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</si>
  <si>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</si>
  <si>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</si>
  <si>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</si>
  <si>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</si>
  <si>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</si>
  <si>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</si>
  <si>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</si>
  <si>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</si>
  <si>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</si>
  <si>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</si>
  <si>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</si>
  <si>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</si>
  <si>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</si>
  <si>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</si>
  <si>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</si>
  <si>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</si>
  <si>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</si>
  <si>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</si>
  <si>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</si>
  <si>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</si>
  <si>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</si>
  <si>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</si>
  <si>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</si>
  <si>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</si>
  <si>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</si>
  <si>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</si>
  <si>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</si>
  <si>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</si>
  <si>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</si>
  <si>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</si>
  <si>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</si>
  <si>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</si>
  <si>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</si>
  <si>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</si>
  <si>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</si>
  <si>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</si>
  <si>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</si>
  <si>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</si>
  <si>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</si>
  <si>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</si>
  <si>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</si>
  <si>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</si>
  <si>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</si>
  <si>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</si>
  <si>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</si>
  <si>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</si>
  <si>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</si>
  <si>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</si>
  <si>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</si>
  <si>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</si>
  <si>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</si>
  <si>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</si>
  <si>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</si>
  <si>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</si>
  <si>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</si>
  <si>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</si>
  <si>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</si>
  <si>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</si>
  <si>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</si>
  <si>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</si>
  <si>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</si>
  <si>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</si>
  <si>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</si>
  <si>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</si>
  <si>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</si>
  <si>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</si>
  <si>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</si>
  <si>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</si>
  <si>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</si>
  <si>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</si>
  <si>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</si>
  <si>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</si>
  <si>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</si>
  <si>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</si>
  <si>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</si>
  <si>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</si>
  <si>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</si>
  <si>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</si>
  <si>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</si>
  <si>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</si>
  <si>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</si>
  <si>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</si>
  <si>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</si>
  <si>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</si>
  <si>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</si>
  <si>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</si>
  <si>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</si>
  <si>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</si>
  <si>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</si>
  <si>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</si>
  <si>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</si>
  <si>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</si>
  <si>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</si>
  <si>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</si>
  <si>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</si>
  <si>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</si>
  <si>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</si>
  <si>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</si>
  <si>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</si>
  <si>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</si>
  <si>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</si>
  <si>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</si>
  <si>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</si>
  <si>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</si>
  <si>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</si>
  <si>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</si>
  <si>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</si>
  <si>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</si>
  <si>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</si>
  <si>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</si>
  <si>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</si>
  <si>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</si>
  <si>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</si>
  <si>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</si>
  <si>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</si>
  <si>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</si>
  <si>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</si>
  <si>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</si>
  <si>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</si>
  <si>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</si>
  <si>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</si>
  <si>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</si>
  <si>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</si>
  <si>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</si>
  <si>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</si>
  <si>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</si>
  <si>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</si>
  <si>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</si>
  <si>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</si>
  <si>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</si>
  <si>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</si>
  <si>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</si>
  <si>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</si>
  <si>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</si>
  <si>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</si>
  <si>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</si>
  <si>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</si>
  <si>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</si>
  <si>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</si>
  <si>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</si>
  <si>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</si>
  <si>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</si>
  <si>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</si>
  <si>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</si>
  <si>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</si>
  <si>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</si>
  <si>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</si>
  <si>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</si>
  <si>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</si>
  <si>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</si>
  <si>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</si>
  <si>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</si>
  <si>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</si>
  <si>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</si>
  <si>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</si>
  <si>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</si>
  <si>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</si>
  <si>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</si>
  <si>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</si>
  <si>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</si>
  <si>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</si>
  <si>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</si>
  <si>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</si>
  <si>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</si>
  <si>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</si>
  <si>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</si>
  <si>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</si>
  <si>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</si>
  <si>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</si>
  <si>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</si>
  <si>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</si>
  <si>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</si>
  <si>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</si>
  <si>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</si>
  <si>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</si>
  <si>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</si>
  <si>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</si>
  <si>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</si>
  <si>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</si>
  <si>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</si>
  <si>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</si>
  <si>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</si>
  <si>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</si>
  <si>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</si>
  <si>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</si>
  <si>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</si>
  <si>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</si>
  <si>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</si>
  <si>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</si>
  <si>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</si>
  <si>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</si>
  <si>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</si>
  <si>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</si>
  <si>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</si>
  <si>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</si>
  <si>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</si>
  <si>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</si>
  <si>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</si>
  <si>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</si>
  <si>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</si>
  <si>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</si>
  <si>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</si>
  <si>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</si>
  <si>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</si>
  <si>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</si>
  <si>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</si>
  <si>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</si>
  <si>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</si>
  <si>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</si>
  <si>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</si>
  <si>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</si>
  <si>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</si>
  <si>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</si>
  <si>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</si>
  <si>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</si>
  <si>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</si>
  <si>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</si>
  <si>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</si>
  <si>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</si>
  <si>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</si>
  <si>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</si>
  <si>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</si>
  <si>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</si>
  <si>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</si>
  <si>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</si>
  <si>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</si>
  <si>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</si>
  <si>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</si>
  <si>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</si>
  <si>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</si>
  <si>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</si>
  <si>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</si>
  <si>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</si>
  <si>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</si>
  <si>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</si>
  <si>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</si>
  <si>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</si>
  <si>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</si>
  <si>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</si>
  <si>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</si>
  <si>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</si>
  <si>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</si>
  <si>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</si>
  <si>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</si>
  <si>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</si>
  <si>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</si>
  <si>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</si>
  <si>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</si>
  <si>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</si>
  <si>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</si>
  <si>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</si>
  <si>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</si>
  <si>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</si>
  <si>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</si>
  <si>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</si>
  <si>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</si>
  <si>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</si>
  <si>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</si>
  <si>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</si>
  <si>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</si>
  <si>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</si>
  <si>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</si>
  <si>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</si>
  <si>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</si>
  <si>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</si>
  <si>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</si>
  <si>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</si>
  <si>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</si>
  <si>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</si>
  <si>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</si>
  <si>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</si>
  <si>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</si>
  <si>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</si>
  <si>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</si>
  <si>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</si>
  <si>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</si>
  <si>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</si>
  <si>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</si>
  <si>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</si>
  <si>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</si>
  <si>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</si>
  <si>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</si>
  <si>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</si>
  <si>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</si>
  <si>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</si>
  <si>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</si>
  <si>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</si>
  <si>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</si>
  <si>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</si>
  <si>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</si>
  <si>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</si>
  <si>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</si>
  <si>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</si>
  <si>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</si>
  <si>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</si>
  <si>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</si>
  <si>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</si>
  <si>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</si>
  <si>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</si>
  <si>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</si>
  <si>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</si>
  <si>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</si>
  <si>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</si>
  <si>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</si>
  <si>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</si>
  <si>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</si>
  <si>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</si>
  <si>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</si>
  <si>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</si>
  <si>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</si>
  <si>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</si>
  <si>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</si>
  <si>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</si>
  <si>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</si>
  <si>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</si>
  <si>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</si>
  <si>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</si>
  <si>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</si>
  <si>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</si>
  <si>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</si>
  <si>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</si>
  <si>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</si>
  <si>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</si>
  <si>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</si>
  <si>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</si>
  <si>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</si>
  <si>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</si>
  <si>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</si>
  <si>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</si>
  <si>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</si>
  <si>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</si>
  <si>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</si>
  <si>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</si>
  <si>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</si>
  <si>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</si>
  <si>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</si>
  <si>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</si>
  <si>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</si>
  <si>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</si>
  <si>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</si>
  <si>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</si>
  <si>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</si>
  <si>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</si>
  <si>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</si>
  <si>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</si>
  <si>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</si>
  <si>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</si>
  <si>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</si>
  <si>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</si>
  <si>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</si>
  <si>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</si>
  <si>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</si>
  <si>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</si>
  <si>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</si>
  <si>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</si>
  <si>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</si>
  <si>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</si>
  <si>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</si>
  <si>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</si>
  <si>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</si>
  <si>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</si>
  <si>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</si>
  <si>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</si>
  <si>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</si>
  <si>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</si>
  <si>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</si>
  <si>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</si>
  <si>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</si>
  <si>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</si>
  <si>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</si>
  <si>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</si>
  <si>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</si>
  <si>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</si>
  <si>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</si>
  <si>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</si>
  <si>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</si>
  <si>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</si>
  <si>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</si>
  <si>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</si>
  <si>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</si>
  <si>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</si>
  <si>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</si>
  <si>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</si>
  <si>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</si>
  <si>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</si>
  <si>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</si>
  <si>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</si>
  <si>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</si>
  <si>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</si>
  <si>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</si>
  <si>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</si>
  <si>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</si>
  <si>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</si>
  <si>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</si>
  <si>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</si>
  <si>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</si>
  <si>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</si>
  <si>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</si>
  <si>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</si>
  <si>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</si>
  <si>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</si>
  <si>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</si>
  <si>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</si>
  <si>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</si>
  <si>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</si>
  <si>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</si>
  <si>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</si>
  <si>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</si>
  <si>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</si>
  <si>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</si>
  <si>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</si>
  <si>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</si>
  <si>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</si>
  <si>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</si>
  <si>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</si>
  <si>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</si>
  <si>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</si>
  <si>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</si>
  <si>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</si>
  <si>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</si>
  <si>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</si>
  <si>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</si>
  <si>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</si>
  <si>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</si>
  <si>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</si>
  <si>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</si>
  <si>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</si>
  <si>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</si>
  <si>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</si>
  <si>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</si>
  <si>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</si>
  <si>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</si>
  <si>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</si>
  <si>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</si>
  <si>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</si>
  <si>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</si>
  <si>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</si>
  <si>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</si>
  <si>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</si>
  <si>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</si>
  <si>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</si>
  <si>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</si>
  <si>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</si>
  <si>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</si>
  <si>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</si>
  <si>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</si>
  <si>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</si>
  <si>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</si>
  <si>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</si>
  <si>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</si>
  <si>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</si>
  <si>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</si>
  <si>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</si>
  <si>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</si>
  <si>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</si>
  <si>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</si>
  <si>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</si>
  <si>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</si>
  <si>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</si>
  <si>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</si>
  <si>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</si>
  <si>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</si>
  <si>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</si>
  <si>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</si>
  <si>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</si>
  <si>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</si>
  <si>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</si>
  <si>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</si>
  <si>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</si>
  <si>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</si>
  <si>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</si>
  <si>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</si>
  <si>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</si>
  <si>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</si>
  <si>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</si>
  <si>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</si>
  <si>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</si>
  <si>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</si>
  <si>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</si>
  <si>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</si>
  <si>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</si>
  <si>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</si>
  <si>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</si>
  <si>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</si>
  <si>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</si>
  <si>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</si>
  <si>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</si>
  <si>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</si>
  <si>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</si>
  <si>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</si>
  <si>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</si>
  <si>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</si>
  <si>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</si>
  <si>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</si>
  <si>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</si>
  <si>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</si>
  <si>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</si>
  <si>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</si>
  <si>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</si>
  <si>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</si>
  <si>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</si>
  <si>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</si>
  <si>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</si>
  <si>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</si>
  <si>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</si>
  <si>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</si>
  <si>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</si>
  <si>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</si>
  <si>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</si>
  <si>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</si>
  <si>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</si>
  <si>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</si>
  <si>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</si>
  <si>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</si>
  <si>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</si>
  <si>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</si>
  <si>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</si>
  <si>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</si>
  <si>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</si>
  <si>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</si>
  <si>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</si>
  <si>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</si>
  <si>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</si>
  <si>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</si>
  <si>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</si>
  <si>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</si>
  <si>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</si>
  <si>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</si>
  <si>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</si>
  <si>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</si>
  <si>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</si>
  <si>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</si>
  <si>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</si>
  <si>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</si>
  <si>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</si>
  <si>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</si>
  <si>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</si>
  <si>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</si>
  <si>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</si>
  <si>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</si>
  <si>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</si>
  <si>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</si>
  <si>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</si>
  <si>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</si>
  <si>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</si>
  <si>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</si>
  <si>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</si>
  <si>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</si>
  <si>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</si>
  <si>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</si>
  <si>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</si>
  <si>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</si>
  <si>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</si>
  <si>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</si>
  <si>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</si>
  <si>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</si>
  <si>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</si>
  <si>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</si>
  <si>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</si>
  <si>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</si>
  <si>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</si>
  <si>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</si>
  <si>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</si>
  <si>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</si>
  <si>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</si>
  <si>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</si>
  <si>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</si>
  <si>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</si>
  <si>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</si>
  <si>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</si>
  <si>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</si>
  <si>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</si>
  <si>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</si>
  <si>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</si>
  <si>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</si>
  <si>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</si>
  <si>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</si>
  <si>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</si>
  <si>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</si>
  <si>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</si>
  <si>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</si>
  <si>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</si>
  <si>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</si>
  <si>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</si>
  <si>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</si>
  <si>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</si>
  <si>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</si>
  <si>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</si>
  <si>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</si>
  <si>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</si>
  <si>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</si>
  <si>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</si>
  <si>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</si>
  <si>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</si>
  <si>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</si>
  <si>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</si>
  <si>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</si>
  <si>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</si>
  <si>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</si>
  <si>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</si>
  <si>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</si>
  <si>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</si>
  <si>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</si>
  <si>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</si>
  <si>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</si>
  <si>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</si>
  <si>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</si>
  <si>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</si>
  <si>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</si>
  <si>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</si>
  <si>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</si>
  <si>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</si>
  <si>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</si>
  <si>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</si>
  <si>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</si>
  <si>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</si>
  <si>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</si>
  <si>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</si>
  <si>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</si>
  <si>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</si>
  <si>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</si>
  <si>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</si>
  <si>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</si>
  <si>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</si>
  <si>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</si>
  <si>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</si>
  <si>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</si>
  <si>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</si>
  <si>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</si>
  <si>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</si>
  <si>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</si>
  <si>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</si>
  <si>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</si>
  <si>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</si>
  <si>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</si>
  <si>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</si>
  <si>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</si>
  <si>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</si>
  <si>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</si>
  <si>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</si>
  <si>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</si>
  <si>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</si>
  <si>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</si>
  <si>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</si>
  <si>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</si>
  <si>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</si>
  <si>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</si>
  <si>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</si>
  <si>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</si>
  <si>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</si>
  <si>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</si>
  <si>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</si>
  <si>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</si>
  <si>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</si>
  <si>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</si>
  <si>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</si>
  <si>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</si>
  <si>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</si>
  <si>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</si>
  <si>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</si>
  <si>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</si>
  <si>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</si>
  <si>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</si>
  <si>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</si>
  <si>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</si>
  <si>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</si>
  <si>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</si>
  <si>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</si>
  <si>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</si>
  <si>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</si>
  <si>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</si>
  <si>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</si>
  <si>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</si>
  <si>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</si>
  <si>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</si>
  <si>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</si>
  <si>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</si>
  <si>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</si>
  <si>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</si>
  <si>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</si>
  <si>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</si>
  <si>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</si>
  <si>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</si>
  <si>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</si>
  <si>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</si>
  <si>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</si>
  <si>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</si>
  <si>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</si>
  <si>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</si>
  <si>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</si>
  <si>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</si>
  <si>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</si>
  <si>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</si>
  <si>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</si>
  <si>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</si>
  <si>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</si>
  <si>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</si>
  <si>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</si>
  <si>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</si>
  <si>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</si>
  <si>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</si>
  <si>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</si>
  <si>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</si>
  <si>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</si>
  <si>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</si>
  <si>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</si>
  <si>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</si>
  <si>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</si>
  <si>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</si>
  <si>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</si>
  <si>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</si>
  <si>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</si>
  <si>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</si>
  <si>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</si>
  <si>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</si>
  <si>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</si>
  <si>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</si>
  <si>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</si>
  <si>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</si>
  <si>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</si>
  <si>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</si>
  <si>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</si>
  <si>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</si>
  <si>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</si>
  <si>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</si>
  <si>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</si>
  <si>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</si>
  <si>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</si>
  <si>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</si>
  <si>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</si>
  <si>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</si>
  <si>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</si>
  <si>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</si>
  <si>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</si>
  <si>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</si>
  <si>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</si>
  <si>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</si>
  <si>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</si>
  <si>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</si>
  <si>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</si>
  <si>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</si>
  <si>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</si>
  <si>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</si>
  <si>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</si>
  <si>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</si>
  <si>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</si>
  <si>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</si>
  <si>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</si>
  <si>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</si>
  <si>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</si>
  <si>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</si>
  <si>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</si>
  <si>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</si>
  <si>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</si>
  <si>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</si>
  <si>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</si>
  <si>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</si>
  <si>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</si>
  <si>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</si>
  <si>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</si>
  <si>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</si>
  <si>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</si>
  <si>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</si>
  <si>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</si>
  <si>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</si>
  <si>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</si>
  <si>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</si>
  <si>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</si>
  <si>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</si>
  <si>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</si>
  <si>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</si>
  <si>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</si>
  <si>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</si>
  <si>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</si>
  <si>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</si>
  <si>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</si>
  <si>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</si>
  <si>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</si>
  <si>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</si>
  <si>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</si>
  <si>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</si>
  <si>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</si>
  <si>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</si>
  <si>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</si>
  <si>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</si>
  <si>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</si>
  <si>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</si>
  <si>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</si>
  <si>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</si>
  <si>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</si>
  <si>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</si>
  <si>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</si>
  <si>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</si>
  <si>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</si>
  <si>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</si>
  <si>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</si>
  <si>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</si>
  <si>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</si>
  <si>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</si>
  <si>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</si>
  <si>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</si>
  <si>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</si>
  <si>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</si>
  <si>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</si>
  <si>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</si>
  <si>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</si>
  <si>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</si>
  <si>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</si>
  <si>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</si>
  <si>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</si>
  <si>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</si>
  <si>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</si>
  <si>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</si>
  <si>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</si>
  <si>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</si>
  <si>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</si>
  <si>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</si>
  <si>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</si>
  <si>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</si>
  <si>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</si>
  <si>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</si>
  <si>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</si>
  <si>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</si>
  <si>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</si>
  <si>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</si>
  <si>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</si>
  <si>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</si>
  <si>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</si>
  <si>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</si>
  <si>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</si>
  <si>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</si>
  <si>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</si>
  <si>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</si>
  <si>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</si>
  <si>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</si>
  <si>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</si>
  <si>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</si>
  <si>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</si>
  <si>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</si>
  <si>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</si>
  <si>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</si>
  <si>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</si>
  <si>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</si>
  <si>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</si>
  <si>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</si>
  <si>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</si>
  <si>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</si>
  <si>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</si>
  <si>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</si>
  <si>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</si>
  <si>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</si>
  <si>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</si>
  <si>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</si>
  <si>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</si>
  <si>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</si>
  <si>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</si>
  <si>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</si>
  <si>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</si>
  <si>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</si>
  <si>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</si>
  <si>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</si>
  <si>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</si>
  <si>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</si>
  <si>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</si>
  <si>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</si>
  <si>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</si>
  <si>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</si>
  <si>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</si>
  <si>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</si>
  <si>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</si>
  <si>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</si>
  <si>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</si>
  <si>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</si>
  <si>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</si>
  <si>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</si>
  <si>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</si>
  <si>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</si>
  <si>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</si>
  <si>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</si>
  <si>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</si>
  <si>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</si>
  <si>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</si>
  <si>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</si>
  <si>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</si>
  <si>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</si>
  <si>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</si>
  <si>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</si>
  <si>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</si>
  <si>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</si>
  <si>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</si>
  <si>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</si>
  <si>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</si>
  <si>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</si>
  <si>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</si>
  <si>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</si>
  <si>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</si>
  <si>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</si>
  <si>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</si>
  <si>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</si>
  <si>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</si>
  <si>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</si>
  <si>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</si>
  <si>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</si>
  <si>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</si>
  <si>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</si>
  <si>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</si>
  <si>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</si>
  <si>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</si>
  <si>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</si>
  <si>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</si>
  <si>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</si>
  <si>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</si>
  <si>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</si>
  <si>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</si>
  <si>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</si>
  <si>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</si>
  <si>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</si>
  <si>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</si>
  <si>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</si>
  <si>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</si>
  <si>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</si>
  <si>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</si>
  <si>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</si>
  <si>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</si>
  <si>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</si>
  <si>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</si>
  <si>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</si>
  <si>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</si>
  <si>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</si>
  <si>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</si>
  <si>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</si>
  <si>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</si>
  <si>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</si>
  <si>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</si>
  <si>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</si>
  <si>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</si>
  <si>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</si>
  <si>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</si>
  <si>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</si>
  <si>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</si>
  <si>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</si>
  <si>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</si>
  <si>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</si>
  <si>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</si>
  <si>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</si>
  <si>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</si>
  <si>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</si>
  <si>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</si>
  <si>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</si>
  <si>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</si>
  <si>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</si>
  <si>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</si>
  <si>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</si>
  <si>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</si>
  <si>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</si>
  <si>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</si>
  <si>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</si>
  <si>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</si>
  <si>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</si>
  <si>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</si>
  <si>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</si>
  <si>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</si>
  <si>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</si>
  <si>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</si>
  <si>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</si>
  <si>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</si>
  <si>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</si>
  <si>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</si>
  <si>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</si>
  <si>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</si>
  <si>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</si>
  <si>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</si>
  <si>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</si>
  <si>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</si>
  <si>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</si>
  <si>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</si>
  <si>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</si>
  <si>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</si>
  <si>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</si>
  <si>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</si>
  <si>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</si>
  <si>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</si>
  <si>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</si>
  <si>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</si>
  <si>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</si>
  <si>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</si>
  <si>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</si>
  <si>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</si>
  <si>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</si>
  <si>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</si>
  <si>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</si>
  <si>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</si>
  <si>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</si>
  <si>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</si>
  <si>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</si>
  <si>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</si>
  <si>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</si>
  <si>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</si>
  <si>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</si>
  <si>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</si>
  <si>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</si>
  <si>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</si>
  <si>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</si>
  <si>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</si>
  <si>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</si>
  <si>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</si>
  <si>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</si>
  <si>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</si>
  <si>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</si>
  <si>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</si>
  <si>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</si>
  <si>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</si>
  <si>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</si>
  <si>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</si>
  <si>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</si>
  <si>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</si>
  <si>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</si>
  <si>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</si>
  <si>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</si>
  <si>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</si>
  <si>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</si>
  <si>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</si>
  <si>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</si>
  <si>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</si>
  <si>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</si>
  <si>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</si>
  <si>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</si>
  <si>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</si>
  <si>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</si>
  <si>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</si>
  <si>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</si>
  <si>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</si>
  <si>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</si>
  <si>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</si>
  <si>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</si>
  <si>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</si>
  <si>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</si>
  <si>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</si>
  <si>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</si>
  <si>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</si>
  <si>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</si>
  <si>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</si>
  <si>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</si>
  <si>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</si>
  <si>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</si>
  <si>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</si>
  <si>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</si>
  <si>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</si>
  <si>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</si>
  <si>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</si>
  <si>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</si>
  <si>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</si>
  <si>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</si>
  <si>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</si>
  <si>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</si>
  <si>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</si>
  <si>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</si>
  <si>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</si>
  <si>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</si>
  <si>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</si>
  <si>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</si>
  <si>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</si>
  <si>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</si>
  <si>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</si>
  <si>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</si>
  <si>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</si>
  <si>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</si>
  <si>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</si>
  <si>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</si>
  <si>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</si>
  <si>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</si>
  <si>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</si>
  <si>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</si>
  <si>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</si>
  <si>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</si>
  <si>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</si>
  <si>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</si>
  <si>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</si>
  <si>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</si>
  <si>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</si>
  <si>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</si>
  <si>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</si>
  <si>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</si>
  <si>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</si>
  <si>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</si>
  <si>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</si>
  <si>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</si>
  <si>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</si>
  <si>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</si>
  <si>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</si>
  <si>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</si>
  <si>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</si>
  <si>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</si>
  <si>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</si>
  <si>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</si>
  <si>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</si>
  <si>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</si>
  <si>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</si>
  <si>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</si>
  <si>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</si>
  <si>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</si>
  <si>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</si>
  <si>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</si>
  <si>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</si>
  <si>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</si>
  <si>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</si>
  <si>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</si>
  <si>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</si>
  <si>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</si>
  <si>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</si>
  <si>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</si>
  <si>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</si>
  <si>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</si>
  <si>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</si>
  <si>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</si>
  <si>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</si>
  <si>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</si>
  <si>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</si>
  <si>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</si>
  <si>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</si>
  <si>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</si>
  <si>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</si>
  <si>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</si>
  <si>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</si>
  <si>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</si>
  <si>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</si>
  <si>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</si>
  <si>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</si>
  <si>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</si>
  <si>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</si>
  <si>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</si>
  <si>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</si>
  <si>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</si>
  <si>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</si>
  <si>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</si>
  <si>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</si>
  <si>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</si>
  <si>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</si>
  <si>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</si>
  <si>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</si>
  <si>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</si>
  <si>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</si>
  <si>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</si>
  <si>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</si>
  <si>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</si>
  <si>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</si>
  <si>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</si>
  <si>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</si>
  <si>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</si>
  <si>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</si>
  <si>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</si>
  <si>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</si>
  <si>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</si>
  <si>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</si>
  <si>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</si>
  <si>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</si>
  <si>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</si>
  <si>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</si>
  <si>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</si>
  <si>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</si>
  <si>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</si>
  <si>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</si>
  <si>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</si>
  <si>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</si>
  <si>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</si>
  <si>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</si>
  <si>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</si>
  <si>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</si>
  <si>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</si>
  <si>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</si>
  <si>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</si>
  <si>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</si>
  <si>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</si>
  <si>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</si>
  <si>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</si>
  <si>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</si>
  <si>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</si>
  <si>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</si>
  <si>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</si>
  <si>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</si>
  <si>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</si>
  <si>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</si>
  <si>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</si>
  <si>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</si>
  <si>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</si>
  <si>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</si>
  <si>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</si>
  <si>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</si>
  <si>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</si>
  <si>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</si>
  <si>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</si>
  <si>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</si>
  <si>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</si>
  <si>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</si>
  <si>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</si>
  <si>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</si>
  <si>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</si>
  <si>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</si>
  <si>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</si>
  <si>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</si>
  <si>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</si>
  <si>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</si>
  <si>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</si>
  <si>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</si>
  <si>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</si>
  <si>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</si>
  <si>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</si>
  <si>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</si>
  <si>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</si>
  <si>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</si>
  <si>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</si>
  <si>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</si>
  <si>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</si>
  <si>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</si>
  <si>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</si>
  <si>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</si>
  <si>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</si>
  <si>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</si>
  <si>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</si>
  <si>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</si>
  <si>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</si>
  <si>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</si>
  <si>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</si>
  <si>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</si>
  <si>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</si>
  <si>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</si>
  <si>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</si>
  <si>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</si>
  <si>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</si>
  <si>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</si>
  <si>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</si>
  <si>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</si>
  <si>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</si>
  <si>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</si>
  <si>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</si>
  <si>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</si>
  <si>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</si>
  <si>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</si>
  <si>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</si>
  <si>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</si>
  <si>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</si>
  <si>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</si>
  <si>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</si>
  <si>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</si>
  <si>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</si>
  <si>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</si>
  <si>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</si>
  <si>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</si>
  <si>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</si>
  <si>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</si>
  <si>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</si>
  <si>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</si>
  <si>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</si>
  <si>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</si>
  <si>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</si>
  <si>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</si>
  <si>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</si>
  <si>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</si>
  <si>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</si>
  <si>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</si>
  <si>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</si>
  <si>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</si>
  <si>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</si>
  <si>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</si>
  <si>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</si>
  <si>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</si>
  <si>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</si>
  <si>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</si>
  <si>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</si>
  <si>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</si>
  <si>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</si>
  <si>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</si>
  <si>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</si>
  <si>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</si>
  <si>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</si>
  <si>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</si>
  <si>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</si>
  <si>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</si>
  <si>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</si>
  <si>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</si>
  <si>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</si>
  <si>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</si>
  <si>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</si>
  <si>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</si>
  <si>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</si>
  <si>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</si>
  <si>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</si>
  <si>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</si>
  <si>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</si>
  <si>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</si>
  <si>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</si>
  <si>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</si>
  <si>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</si>
  <si>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</si>
  <si>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</si>
  <si>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</si>
  <si>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</si>
  <si>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</si>
  <si>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</si>
  <si>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</si>
  <si>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</si>
  <si>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</si>
  <si>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</si>
  <si>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</si>
  <si>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</si>
  <si>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</si>
  <si>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</si>
  <si>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</si>
  <si>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</si>
  <si>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</si>
  <si>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</si>
  <si>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</si>
  <si>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</si>
  <si>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</si>
  <si>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</si>
  <si>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</si>
  <si>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</si>
  <si>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</si>
  <si>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</si>
  <si>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</si>
  <si>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</si>
  <si>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</si>
  <si>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</si>
  <si>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</si>
  <si>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</si>
  <si>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</si>
  <si>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</si>
  <si>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</si>
  <si>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</si>
  <si>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</si>
  <si>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</si>
  <si>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</si>
  <si>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</si>
  <si>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</si>
  <si>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</si>
  <si>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</si>
  <si>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</si>
  <si>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</si>
  <si>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</si>
  <si>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</si>
  <si>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</si>
  <si>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</si>
  <si>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</si>
  <si>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</si>
  <si>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</si>
  <si>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</si>
  <si>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</si>
  <si>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</si>
  <si>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</si>
  <si>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</si>
  <si>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</si>
  <si>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</si>
  <si>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</si>
  <si>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</si>
  <si>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</si>
  <si>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</si>
  <si>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</si>
  <si>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</si>
  <si>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</si>
  <si>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</si>
  <si>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</si>
  <si>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</si>
  <si>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</si>
  <si>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</si>
  <si>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</si>
  <si>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</si>
  <si>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</si>
  <si>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</si>
  <si>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</si>
  <si>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</si>
  <si>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</si>
  <si>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</si>
  <si>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</si>
  <si>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</si>
  <si>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</si>
  <si>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</si>
  <si>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</si>
  <si>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</si>
  <si>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</si>
  <si>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</si>
  <si>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</si>
  <si>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</si>
  <si>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</si>
  <si>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</si>
  <si>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</si>
  <si>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</si>
  <si>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</si>
  <si>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</si>
  <si>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</si>
  <si>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</si>
  <si>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</si>
  <si>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</si>
  <si>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</si>
  <si>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</si>
  <si>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</si>
  <si>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</si>
  <si>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</si>
  <si>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</si>
  <si>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</si>
  <si>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</si>
  <si>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</si>
  <si>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</si>
  <si>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</si>
  <si>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</si>
  <si>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</si>
  <si>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</si>
  <si>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</si>
  <si>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</si>
  <si>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</si>
  <si>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</si>
  <si>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</si>
  <si>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</si>
  <si>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</si>
  <si>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</si>
  <si>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</si>
  <si>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</si>
  <si>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</si>
  <si>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</si>
  <si>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</si>
  <si>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</si>
  <si>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</si>
  <si>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</si>
  <si>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</si>
  <si>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</si>
  <si>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</si>
  <si>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</si>
  <si>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</si>
  <si>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</si>
  <si>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</si>
  <si>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</si>
  <si>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</si>
  <si>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</si>
  <si>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</si>
  <si>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</si>
  <si>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</si>
  <si>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</si>
  <si>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</si>
  <si>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</si>
  <si>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</si>
  <si>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</si>
  <si>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</si>
  <si>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</si>
  <si>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</si>
  <si>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</si>
  <si>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</si>
  <si>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</si>
  <si>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</si>
  <si>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</si>
  <si>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</si>
  <si>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</si>
  <si>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</si>
  <si>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</si>
  <si>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</si>
  <si>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</si>
  <si>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</si>
  <si>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</si>
  <si>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</si>
  <si>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</si>
  <si>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</si>
  <si>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</si>
  <si>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</si>
  <si>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</si>
  <si>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</si>
  <si>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</si>
  <si>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</si>
  <si>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</si>
  <si>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</si>
  <si>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</si>
  <si>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</si>
  <si>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</si>
  <si>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</si>
  <si>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</si>
  <si>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</si>
  <si>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</si>
  <si>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</si>
  <si>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</si>
  <si>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</si>
  <si>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</si>
  <si>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</si>
  <si>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</si>
  <si>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</si>
  <si>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</si>
  <si>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</si>
  <si>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</si>
  <si>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</si>
  <si>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</si>
  <si>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</si>
  <si>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</si>
  <si>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</si>
  <si>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</si>
  <si>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</si>
  <si>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</si>
  <si>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</si>
  <si>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</si>
  <si>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</si>
  <si>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</si>
  <si>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</si>
  <si>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</si>
  <si>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</si>
  <si>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</si>
  <si>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</si>
  <si>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</si>
  <si>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</si>
  <si>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</si>
  <si>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</si>
  <si>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</si>
  <si>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</si>
  <si>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</si>
  <si>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</si>
  <si>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</si>
  <si>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</si>
  <si>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</si>
  <si>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</si>
  <si>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</si>
  <si>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</si>
  <si>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</si>
  <si>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</si>
  <si>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</si>
  <si>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</si>
  <si>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</si>
  <si>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</si>
  <si>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</si>
  <si>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</si>
  <si>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</si>
  <si>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</si>
  <si>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</si>
  <si>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</si>
  <si>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</si>
  <si>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</si>
  <si>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</si>
  <si>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</si>
  <si>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</si>
  <si>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</si>
  <si>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</si>
  <si>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</si>
  <si>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</si>
  <si>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</si>
  <si>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</si>
  <si>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</si>
  <si>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</si>
  <si>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</si>
  <si>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</si>
  <si>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</si>
  <si>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</si>
  <si>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</si>
  <si>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</si>
  <si>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</si>
  <si>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</si>
  <si>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</si>
  <si>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</si>
  <si>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</si>
  <si>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</si>
  <si>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</si>
  <si>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</si>
  <si>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</si>
  <si>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</si>
  <si>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</si>
  <si>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</si>
  <si>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</si>
  <si>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</si>
  <si>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</si>
  <si>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</si>
  <si>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</si>
  <si>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</si>
  <si>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</si>
  <si>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</si>
  <si>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</si>
  <si>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</si>
  <si>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</si>
  <si>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</si>
  <si>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</si>
  <si>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</si>
  <si>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</si>
  <si>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</si>
  <si>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</si>
  <si>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</si>
  <si>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</si>
  <si>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</si>
  <si>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</si>
  <si>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</si>
  <si>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</si>
  <si>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</si>
  <si>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</si>
  <si>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</si>
  <si>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</si>
  <si>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</si>
  <si>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</si>
  <si>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</si>
  <si>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</si>
  <si>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</si>
  <si>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</si>
  <si>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</si>
  <si>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</si>
  <si>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</si>
  <si>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</si>
  <si>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</si>
  <si>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</si>
  <si>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</si>
  <si>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</si>
  <si>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</si>
  <si>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</si>
  <si>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</si>
  <si>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</si>
  <si>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</si>
  <si>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</si>
  <si>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</si>
  <si>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</si>
  <si>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</si>
  <si>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</si>
  <si>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</si>
  <si>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</si>
  <si>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</si>
  <si>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</si>
  <si>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</si>
  <si>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</si>
  <si>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</si>
  <si>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</si>
  <si>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</si>
  <si>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</si>
  <si>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</si>
  <si>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</si>
  <si>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</si>
  <si>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</si>
  <si>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</si>
  <si>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</si>
  <si>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</si>
  <si>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</si>
  <si>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</si>
  <si>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</si>
  <si>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</si>
  <si>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</si>
  <si>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</si>
  <si>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</si>
  <si>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</si>
  <si>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</si>
  <si>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</si>
  <si>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</si>
  <si>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</si>
  <si>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</si>
  <si>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</si>
  <si>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</si>
  <si>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</si>
  <si>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</si>
  <si>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</si>
  <si>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</si>
  <si>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</si>
  <si>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</si>
  <si>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</si>
  <si>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</si>
  <si>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</si>
  <si>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</si>
  <si>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</si>
  <si>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</si>
  <si>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</si>
  <si>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</si>
  <si>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</si>
  <si>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</si>
  <si>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</si>
  <si>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</si>
  <si>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</si>
  <si>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</si>
  <si>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</si>
  <si>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</si>
  <si>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</si>
  <si>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</si>
  <si>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</si>
  <si>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</si>
  <si>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</si>
  <si>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</si>
  <si>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</si>
  <si>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</si>
  <si>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</si>
  <si>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</si>
  <si>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</si>
  <si>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</si>
  <si>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</si>
  <si>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</si>
  <si>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</si>
  <si>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</si>
  <si>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</si>
  <si>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</si>
  <si>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</si>
  <si>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</si>
  <si>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</si>
  <si>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</si>
  <si>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</si>
  <si>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</si>
  <si>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</si>
  <si>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</si>
  <si>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</si>
  <si>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</si>
  <si>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</si>
  <si>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</si>
  <si>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</si>
  <si>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</si>
  <si>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</si>
  <si>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</si>
  <si>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</si>
  <si>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</si>
  <si>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</si>
  <si>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</si>
  <si>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</si>
  <si>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</si>
  <si>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</si>
  <si>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</si>
  <si>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</si>
  <si>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</si>
  <si>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</si>
  <si>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</si>
  <si>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</si>
  <si>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</si>
  <si>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</si>
  <si>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</si>
  <si>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</si>
  <si>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</si>
  <si>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</si>
  <si>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</si>
  <si>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</si>
  <si>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</si>
  <si>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</si>
  <si>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</si>
  <si>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</si>
  <si>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</si>
  <si>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</si>
  <si>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</si>
  <si>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</si>
  <si>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</si>
  <si>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</si>
  <si>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</si>
  <si>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</si>
  <si>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</si>
  <si>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</si>
  <si>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</si>
  <si>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</si>
  <si>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</si>
  <si>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</si>
  <si>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</si>
  <si>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</si>
  <si>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</si>
  <si>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</si>
  <si>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</si>
  <si>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</si>
  <si>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</si>
  <si>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</si>
  <si>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</si>
  <si>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</si>
  <si>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</si>
  <si>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</si>
  <si>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</si>
  <si>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</si>
  <si>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</si>
  <si>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</si>
  <si>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</si>
  <si>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</si>
  <si>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</si>
  <si>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</si>
  <si>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</si>
  <si>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</si>
  <si>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</si>
  <si>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</si>
  <si>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</si>
  <si>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</si>
  <si>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</si>
  <si>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</si>
  <si>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</si>
  <si>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</si>
  <si>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</si>
  <si>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</si>
  <si>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</si>
  <si>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</si>
  <si>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</si>
  <si>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</si>
  <si>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</si>
  <si>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</si>
  <si>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</si>
  <si>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</si>
  <si>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</si>
  <si>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</si>
  <si>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</si>
  <si>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</si>
  <si>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</si>
  <si>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</si>
  <si>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</si>
  <si>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</si>
  <si>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</si>
  <si>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</si>
  <si>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</si>
  <si>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</si>
  <si>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</si>
  <si>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</si>
  <si>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</si>
  <si>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</si>
  <si>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</si>
  <si>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</si>
  <si>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</si>
  <si>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</si>
  <si>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</si>
  <si>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</si>
  <si>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</si>
  <si>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</si>
  <si>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</si>
  <si>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</si>
  <si>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</si>
  <si>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</si>
  <si>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</si>
  <si>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</si>
  <si>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</si>
  <si>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</si>
  <si>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</si>
  <si>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</si>
  <si>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</si>
  <si>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</si>
  <si>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</si>
  <si>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</si>
  <si>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</si>
  <si>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</si>
  <si>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</si>
  <si>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</si>
  <si>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</si>
  <si>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</si>
  <si>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</si>
  <si>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</si>
  <si>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</si>
  <si>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</si>
  <si>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</si>
  <si>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</si>
  <si>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</si>
  <si>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</si>
  <si>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</si>
  <si>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</si>
  <si>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</si>
  <si>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</si>
  <si>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</si>
  <si>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</si>
  <si>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</si>
  <si>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</si>
  <si>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</si>
  <si>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</si>
  <si>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</si>
  <si>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</si>
  <si>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</si>
  <si>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</si>
  <si>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</si>
  <si>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</si>
  <si>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</si>
  <si>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</si>
  <si>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</si>
  <si>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</si>
  <si>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</si>
  <si>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</si>
  <si>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</si>
  <si>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</si>
  <si>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</si>
  <si>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</si>
  <si>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</si>
  <si>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</si>
  <si>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</si>
  <si>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</si>
  <si>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</si>
  <si>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</si>
  <si>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</si>
  <si>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</si>
  <si>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</si>
  <si>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</si>
  <si>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</si>
  <si>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</si>
  <si>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</si>
  <si>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</si>
  <si>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</si>
  <si>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</si>
  <si>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</si>
  <si>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</si>
  <si>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</si>
  <si>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</si>
  <si>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</si>
  <si>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</si>
  <si>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</si>
  <si>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</si>
  <si>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</si>
  <si>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</si>
  <si>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</si>
  <si>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</si>
  <si>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</si>
  <si>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</si>
  <si>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</si>
  <si>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</si>
  <si>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</si>
  <si>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</si>
  <si>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</si>
  <si>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</si>
  <si>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</si>
  <si>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</si>
  <si>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</si>
  <si>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</si>
  <si>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</si>
  <si>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</si>
  <si>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</si>
  <si>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</si>
  <si>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</si>
  <si>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</si>
  <si>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</si>
  <si>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</si>
  <si>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</si>
  <si>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</si>
  <si>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</si>
  <si>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</si>
  <si>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</si>
  <si>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</si>
  <si>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</si>
  <si>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</si>
  <si>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</si>
  <si>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</si>
  <si>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</si>
  <si>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</si>
  <si>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</si>
  <si>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</si>
  <si>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</si>
  <si>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</si>
  <si>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</si>
  <si>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</si>
  <si>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</si>
  <si>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</si>
  <si>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</si>
  <si>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</si>
  <si>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</si>
  <si>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</si>
  <si>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</si>
  <si>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</si>
  <si>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</si>
  <si>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</si>
  <si>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</si>
  <si>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</si>
  <si>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</si>
  <si>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</si>
  <si>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</si>
  <si>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</si>
  <si>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</si>
  <si>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</si>
  <si>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</si>
  <si>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</si>
  <si>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</si>
  <si>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</si>
  <si>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</si>
  <si>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</si>
  <si>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</si>
  <si>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</si>
  <si>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</si>
  <si>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</si>
  <si>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</si>
  <si>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</si>
  <si>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</si>
  <si>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</si>
  <si>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</si>
  <si>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</si>
  <si>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</si>
  <si>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</si>
  <si>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</si>
  <si>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</si>
  <si>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</si>
  <si>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</si>
  <si>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</si>
  <si>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</si>
  <si>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</si>
  <si>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</si>
  <si>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</si>
  <si>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</si>
  <si>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</si>
  <si>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</si>
  <si>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</si>
  <si>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</si>
  <si>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</si>
  <si>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</si>
  <si>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</si>
  <si>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</si>
  <si>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</si>
  <si>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</si>
  <si>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</si>
  <si>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</si>
  <si>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</si>
  <si>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</si>
  <si>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</si>
  <si>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</si>
  <si>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</si>
  <si>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</si>
  <si>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</si>
  <si>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</si>
  <si>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</si>
  <si>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</si>
  <si>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</si>
  <si>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</si>
  <si>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</si>
  <si>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</si>
  <si>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</si>
  <si>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</si>
  <si>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</si>
  <si>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</si>
  <si>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</si>
  <si>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</si>
  <si>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</si>
  <si>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</si>
  <si>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</si>
  <si>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</si>
  <si>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</si>
  <si>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</si>
  <si>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</si>
  <si>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</si>
  <si>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</si>
  <si>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</si>
  <si>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</si>
  <si>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</si>
  <si>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</si>
  <si>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</si>
  <si>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</si>
  <si>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</si>
  <si>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</si>
  <si>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</si>
  <si>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</si>
  <si>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</si>
  <si>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</si>
  <si>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</si>
  <si>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</si>
  <si>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</si>
  <si>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</si>
  <si>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</si>
  <si>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</si>
  <si>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</si>
  <si>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</si>
  <si>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</si>
  <si>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</si>
  <si>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</si>
  <si>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</si>
  <si>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</si>
  <si>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</si>
  <si>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</si>
  <si>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</si>
  <si>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</si>
  <si>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</si>
  <si>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</si>
  <si>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</si>
  <si>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</si>
  <si>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</si>
  <si>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</si>
  <si>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</si>
  <si>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</si>
  <si>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</si>
  <si>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</si>
  <si>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</si>
  <si>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</si>
  <si>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</si>
  <si>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</si>
  <si>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</si>
  <si>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</si>
  <si>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</si>
  <si>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</si>
  <si>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</si>
  <si>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</si>
  <si>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</si>
  <si>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</si>
  <si>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</si>
  <si>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</si>
  <si>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</si>
  <si>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</si>
  <si>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</si>
  <si>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</si>
  <si>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</si>
  <si>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</si>
  <si>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</si>
  <si>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</si>
  <si>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</si>
  <si>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</si>
  <si>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</si>
  <si>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</si>
  <si>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</si>
  <si>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</si>
  <si>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</si>
  <si>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</si>
  <si>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</si>
  <si>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</si>
  <si>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</si>
  <si>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</si>
  <si>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</si>
  <si>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</si>
  <si>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</si>
  <si>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</si>
  <si>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</si>
  <si>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</si>
  <si>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</si>
  <si>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</si>
  <si>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</si>
  <si>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</si>
  <si>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</si>
  <si>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</si>
  <si>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</si>
  <si>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</si>
  <si>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</si>
  <si>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</si>
  <si>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</si>
  <si>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</si>
  <si>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</si>
  <si>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</si>
  <si>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</si>
  <si>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</si>
  <si>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</si>
  <si>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</si>
  <si>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</si>
  <si>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</si>
  <si>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</si>
  <si>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</si>
  <si>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</si>
  <si>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</si>
  <si>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</si>
  <si>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</si>
  <si>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</si>
  <si>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</si>
  <si>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</si>
  <si>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</si>
  <si>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</si>
  <si>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</si>
  <si>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</si>
  <si>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</si>
  <si>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</si>
  <si>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</si>
  <si>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</si>
  <si>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</si>
  <si>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</si>
  <si>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</si>
  <si>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</si>
  <si>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</si>
  <si>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</si>
  <si>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</si>
  <si>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</si>
  <si>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</si>
  <si>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</si>
  <si>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</si>
  <si>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</si>
  <si>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</si>
  <si>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</si>
  <si>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</si>
  <si>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</si>
  <si>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</si>
  <si>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</si>
  <si>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</si>
  <si>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</si>
  <si>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</si>
  <si>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</si>
  <si>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</si>
  <si>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</si>
  <si>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</si>
  <si>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</si>
  <si>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</si>
  <si>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</si>
  <si>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</si>
  <si>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</si>
  <si>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</si>
  <si>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</si>
  <si>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</si>
  <si>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</si>
  <si>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</si>
  <si>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</si>
  <si>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</si>
  <si>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</si>
  <si>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</si>
  <si>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</si>
  <si>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</si>
  <si>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</si>
  <si>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</si>
  <si>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</si>
  <si>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</si>
  <si>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</si>
  <si>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</si>
  <si>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</si>
  <si>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</si>
  <si>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</si>
  <si>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</si>
  <si>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</si>
  <si>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</si>
  <si>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</si>
  <si>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</si>
  <si>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</si>
  <si>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</si>
  <si>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</si>
  <si>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</si>
  <si>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</si>
  <si>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</si>
  <si>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</si>
  <si>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</si>
  <si>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</si>
  <si>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</si>
  <si>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</si>
  <si>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</si>
  <si>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</si>
  <si>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</si>
  <si>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</si>
  <si>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</si>
  <si>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</si>
  <si>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</si>
  <si>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</si>
  <si>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</si>
  <si>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</si>
  <si>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</si>
  <si>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</si>
  <si>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</si>
  <si>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</si>
  <si>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</si>
  <si>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</si>
  <si>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</si>
  <si>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</si>
  <si>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</si>
  <si>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</si>
  <si>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</si>
  <si>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</si>
  <si>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</si>
  <si>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</si>
  <si>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</si>
  <si>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</si>
  <si>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</si>
  <si>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</si>
  <si>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</si>
  <si>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</si>
  <si>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</si>
  <si>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</si>
  <si>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</si>
  <si>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</si>
  <si>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</si>
  <si>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</si>
  <si>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</si>
  <si>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</si>
  <si>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</si>
  <si>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</si>
  <si>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</si>
  <si>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</si>
  <si>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</si>
  <si>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</si>
  <si>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</si>
  <si>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</si>
  <si>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</si>
  <si>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</si>
  <si>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</si>
  <si>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</si>
  <si>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</si>
  <si>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</si>
  <si>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</si>
  <si>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</si>
  <si>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</si>
  <si>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</si>
  <si>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</si>
  <si>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</si>
  <si>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</si>
  <si>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</si>
  <si>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</si>
  <si>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</si>
  <si>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</si>
  <si>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</si>
  <si>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</si>
  <si>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</si>
  <si>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</si>
  <si>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</si>
  <si>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</si>
  <si>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</si>
  <si>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</si>
  <si>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</si>
  <si>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</si>
  <si>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</si>
  <si>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</si>
  <si>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</si>
  <si>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</si>
  <si>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</si>
  <si>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</si>
  <si>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</si>
  <si>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</si>
  <si>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</si>
  <si>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</si>
  <si>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</si>
  <si>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</si>
  <si>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</si>
  <si>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</si>
  <si>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</si>
  <si>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</si>
  <si>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</si>
  <si>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</si>
  <si>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</si>
  <si>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</si>
  <si>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</si>
  <si>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</si>
  <si>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</si>
  <si>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</si>
  <si>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</si>
  <si>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</si>
  <si>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</si>
  <si>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</si>
  <si>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</si>
  <si>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</si>
  <si>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</si>
  <si>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</si>
  <si>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</si>
  <si>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</si>
  <si>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</si>
  <si>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</si>
  <si>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</si>
  <si>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</si>
  <si>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</si>
  <si>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</si>
  <si>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</si>
  <si>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</si>
  <si>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</si>
  <si>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</si>
  <si>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</si>
  <si>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</si>
  <si>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</si>
  <si>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</si>
  <si>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</si>
  <si>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</si>
  <si>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</si>
  <si>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</si>
  <si>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</si>
  <si>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</si>
  <si>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</si>
  <si>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</si>
  <si>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</si>
  <si>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</si>
  <si>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</si>
  <si>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</si>
  <si>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</si>
  <si>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</si>
  <si>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</si>
  <si>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</si>
  <si>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</si>
  <si>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</si>
  <si>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</si>
  <si>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</si>
  <si>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</si>
  <si>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</si>
  <si>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</si>
  <si>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</si>
  <si>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</si>
  <si>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</si>
  <si>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</si>
  <si>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</si>
  <si>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</si>
  <si>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</si>
  <si>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</si>
  <si>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</si>
  <si>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</si>
  <si>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</si>
  <si>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</si>
  <si>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</si>
  <si>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</si>
  <si>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</si>
  <si>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</si>
  <si>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</si>
  <si>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</si>
  <si>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</si>
  <si>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</si>
  <si>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</si>
  <si>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</si>
  <si>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</si>
  <si>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</si>
  <si>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</si>
  <si>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</si>
  <si>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</si>
  <si>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</si>
  <si>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</si>
  <si>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</si>
  <si>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</si>
  <si>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</si>
  <si>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</si>
  <si>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</si>
  <si>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</si>
  <si>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</si>
  <si>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</si>
  <si>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</si>
  <si>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</si>
  <si>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</si>
  <si>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</si>
  <si>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</si>
  <si>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</si>
  <si>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</si>
  <si>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</si>
  <si>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</si>
  <si>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</si>
  <si>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</si>
  <si>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</si>
  <si>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</si>
  <si>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</si>
  <si>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</si>
  <si>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</si>
  <si>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</si>
  <si>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</si>
  <si>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</si>
  <si>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</si>
  <si>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</si>
  <si>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</si>
  <si>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</si>
  <si>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</si>
  <si>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</si>
  <si>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</si>
  <si>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</si>
  <si>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</si>
  <si>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</si>
  <si>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</si>
  <si>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</si>
  <si>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</si>
  <si>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</si>
  <si>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</si>
  <si>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</si>
  <si>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</si>
  <si>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</si>
  <si>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</si>
  <si>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</si>
  <si>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</si>
  <si>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</si>
  <si>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</si>
  <si>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</si>
  <si>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</si>
  <si>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</si>
  <si>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</si>
  <si>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</si>
  <si>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</si>
  <si>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</si>
  <si>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</si>
  <si>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</si>
  <si>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</si>
  <si>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</si>
  <si>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</si>
  <si>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</si>
  <si>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</si>
  <si>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</si>
  <si>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</si>
  <si>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</si>
  <si>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</si>
  <si>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</si>
  <si>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</si>
  <si>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</si>
  <si>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</si>
  <si>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</si>
  <si>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</si>
  <si>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</si>
  <si>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</si>
  <si>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</si>
  <si>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</si>
  <si>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</si>
  <si>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</si>
  <si>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</si>
  <si>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</si>
  <si>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</si>
  <si>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</si>
  <si>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</si>
  <si>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</si>
  <si>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</si>
  <si>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</si>
  <si>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</si>
  <si>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</si>
  <si>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</si>
  <si>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</si>
  <si>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</si>
  <si>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</si>
  <si>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</si>
  <si>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</si>
  <si>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</si>
  <si>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</si>
  <si>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</si>
  <si>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</si>
  <si>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</si>
  <si>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</si>
  <si>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</si>
  <si>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</si>
  <si>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</si>
  <si>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</si>
  <si>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</si>
  <si>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</si>
  <si>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</si>
  <si>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</si>
  <si>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</si>
  <si>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</si>
  <si>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</si>
  <si>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</si>
  <si>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</si>
  <si>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</si>
  <si>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</si>
  <si>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</si>
  <si>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</si>
  <si>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</si>
  <si>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</si>
  <si>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</si>
  <si>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</si>
  <si>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</si>
  <si>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</si>
  <si>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</si>
  <si>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</si>
  <si>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</si>
  <si>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</si>
  <si>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</si>
  <si>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</si>
  <si>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</si>
  <si>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</si>
  <si>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</si>
  <si>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</si>
  <si>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</si>
  <si>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</si>
  <si>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</si>
  <si>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</si>
  <si>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</si>
  <si>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</si>
  <si>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</si>
  <si>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</si>
  <si>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</si>
  <si>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</si>
  <si>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</si>
  <si>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</si>
  <si>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</si>
  <si>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</si>
  <si>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</si>
  <si>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</si>
  <si>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</si>
  <si>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</si>
  <si>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</si>
  <si>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</si>
  <si>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</si>
  <si>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</si>
  <si>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</si>
  <si>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</si>
  <si>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</si>
  <si>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</si>
  <si>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</si>
  <si>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</si>
  <si>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</si>
  <si>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</si>
  <si>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</si>
  <si>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</si>
  <si>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</si>
  <si>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</si>
  <si>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</si>
  <si>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</si>
  <si>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</si>
  <si>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</si>
  <si>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</si>
  <si>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</si>
  <si>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</si>
  <si>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</si>
  <si>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</si>
  <si>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</si>
  <si>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</si>
  <si>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</si>
  <si>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</si>
  <si>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</si>
  <si>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</si>
  <si>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</si>
  <si>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</si>
  <si>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</si>
  <si>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</si>
  <si>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</si>
  <si>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</si>
  <si>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</si>
  <si>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</si>
  <si>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</si>
  <si>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</si>
  <si>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</si>
  <si>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</si>
  <si>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</si>
  <si>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</si>
  <si>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</si>
  <si>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</si>
  <si>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</si>
  <si>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</si>
  <si>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</si>
  <si>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</si>
  <si>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</si>
  <si>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</si>
  <si>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</si>
  <si>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</si>
  <si>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</si>
  <si>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</si>
  <si>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</si>
  <si>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</si>
  <si>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</si>
  <si>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</si>
  <si>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</si>
  <si>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</si>
  <si>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</si>
  <si>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</si>
  <si>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</si>
  <si>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</si>
  <si>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</si>
  <si>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</si>
  <si>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</si>
  <si>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</si>
  <si>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</si>
  <si>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</si>
  <si>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</si>
  <si>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</si>
  <si>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</si>
  <si>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</si>
  <si>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</si>
  <si>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</si>
  <si>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</si>
  <si>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</si>
  <si>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</si>
  <si>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</si>
  <si>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</si>
  <si>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</si>
  <si>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</si>
  <si>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</si>
  <si>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</si>
  <si>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</si>
  <si>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</si>
  <si>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</si>
  <si>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</si>
  <si>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</si>
  <si>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</si>
  <si>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</si>
  <si>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</si>
  <si>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</si>
  <si>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</si>
  <si>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</si>
  <si>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</si>
  <si>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</si>
  <si>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</si>
  <si>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</si>
  <si>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</si>
  <si>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</si>
  <si>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</si>
  <si>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</si>
  <si>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</si>
  <si>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</si>
  <si>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</si>
  <si>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</si>
  <si>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</si>
  <si>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</si>
  <si>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</si>
  <si>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</si>
  <si>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</si>
  <si>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</si>
  <si>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</si>
  <si>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</si>
  <si>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</si>
  <si>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</si>
  <si>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</si>
  <si>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</si>
  <si>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</si>
  <si>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</si>
  <si>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</si>
  <si>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</si>
  <si>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</si>
  <si>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</si>
  <si>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</si>
  <si>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</si>
  <si>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</si>
  <si>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</si>
  <si>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</si>
  <si>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</si>
  <si>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</si>
  <si>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</si>
  <si>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</si>
  <si>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</si>
  <si>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</si>
  <si>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</si>
  <si>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</si>
  <si>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</si>
  <si>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</si>
  <si>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</si>
  <si>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</si>
  <si>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</si>
  <si>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</si>
  <si>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</si>
  <si>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</si>
  <si>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</si>
  <si>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</si>
  <si>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</si>
  <si>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</si>
  <si>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</si>
  <si>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</si>
  <si>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</si>
  <si>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</si>
  <si>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</si>
  <si>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</si>
  <si>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</si>
  <si>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</si>
  <si>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</si>
  <si>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</si>
  <si>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</si>
  <si>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</si>
  <si>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</si>
  <si>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</si>
  <si>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</si>
  <si>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</si>
  <si>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</si>
  <si>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</si>
  <si>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</si>
  <si>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</si>
  <si>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</si>
  <si>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</si>
  <si>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</si>
  <si>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</si>
  <si>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</si>
  <si>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</si>
  <si>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</si>
  <si>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</si>
  <si>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</si>
  <si>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</si>
  <si>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</si>
  <si>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</si>
  <si>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</si>
  <si>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</si>
  <si>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</si>
  <si>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</si>
  <si>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</si>
  <si>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</si>
  <si>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</si>
  <si>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</si>
  <si>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</si>
  <si>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</si>
  <si>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</si>
  <si>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</si>
  <si>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</si>
  <si>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</si>
  <si>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</si>
  <si>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</si>
  <si>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</si>
  <si>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</si>
  <si>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</si>
  <si>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</si>
  <si>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</si>
  <si>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</si>
  <si>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</si>
  <si>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</si>
  <si>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</si>
  <si>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</si>
  <si>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</si>
  <si>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</si>
  <si>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</si>
  <si>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</si>
  <si>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</si>
  <si>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</si>
  <si>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</si>
  <si>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</si>
  <si>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</si>
  <si>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</si>
  <si>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</si>
  <si>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</si>
  <si>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</si>
  <si>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</si>
  <si>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</si>
  <si>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</si>
  <si>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</si>
  <si>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</si>
  <si>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</si>
  <si>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</si>
  <si>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</si>
  <si>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</si>
  <si>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</si>
  <si>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</si>
  <si>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</si>
  <si>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</si>
  <si>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</si>
  <si>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</si>
  <si>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</si>
  <si>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</si>
  <si>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</si>
  <si>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</si>
  <si>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</si>
  <si>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</si>
  <si>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</si>
  <si>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</si>
  <si>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</si>
  <si>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</si>
  <si>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</si>
  <si>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</si>
  <si>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</si>
  <si>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</si>
  <si>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</si>
  <si>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</si>
  <si>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</si>
  <si>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</si>
  <si>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</si>
  <si>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</si>
  <si>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</si>
  <si>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</si>
  <si>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</si>
  <si>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</si>
  <si>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</si>
  <si>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</si>
  <si>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</si>
  <si>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</si>
  <si>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</si>
  <si>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</si>
  <si>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</si>
  <si>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</si>
  <si>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</si>
  <si>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</si>
  <si>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</si>
  <si>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</si>
  <si>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</si>
  <si>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</si>
  <si>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</si>
  <si>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</si>
  <si>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</si>
  <si>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</si>
  <si>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</si>
  <si>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</si>
  <si>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</si>
  <si>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</si>
  <si>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</si>
  <si>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</si>
  <si>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</si>
  <si>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</si>
  <si>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</si>
  <si>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</si>
  <si>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</si>
  <si>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</si>
  <si>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</si>
  <si>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</si>
  <si>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</si>
  <si>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</si>
  <si>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</si>
  <si>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</si>
  <si>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</si>
  <si>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</si>
  <si>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</si>
  <si>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</si>
  <si>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</si>
  <si>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</si>
  <si>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</si>
  <si>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</si>
  <si>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</si>
  <si>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</si>
  <si>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</si>
  <si>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</si>
  <si>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</si>
  <si>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</si>
  <si>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</si>
  <si>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</si>
  <si>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</si>
  <si>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</si>
  <si>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</si>
  <si>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</si>
  <si>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</si>
  <si>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</si>
  <si>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</si>
  <si>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</si>
  <si>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</si>
  <si>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</si>
  <si>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</si>
  <si>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</si>
  <si>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</si>
  <si>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</si>
  <si>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</si>
  <si>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</si>
  <si>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</si>
  <si>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</si>
  <si>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</si>
  <si>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</si>
  <si>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</si>
  <si>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</si>
  <si>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</si>
  <si>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</si>
  <si>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</si>
  <si>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</si>
  <si>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</si>
  <si>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</si>
  <si>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</si>
  <si>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</si>
  <si>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</si>
  <si>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</si>
  <si>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</si>
  <si>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</si>
  <si>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</si>
  <si>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</si>
  <si>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</si>
  <si>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</si>
  <si>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</si>
  <si>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</si>
  <si>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</si>
  <si>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</si>
  <si>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</si>
  <si>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</si>
  <si>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</si>
  <si>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</si>
  <si>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</si>
  <si>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</si>
  <si>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</si>
  <si>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</si>
  <si>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</si>
  <si>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</si>
  <si>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</si>
  <si>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</si>
  <si>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</si>
  <si>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</si>
  <si>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</si>
  <si>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</si>
  <si>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</si>
  <si>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</si>
  <si>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</si>
  <si>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</si>
  <si>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</si>
  <si>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</si>
  <si>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</si>
  <si>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</si>
  <si>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</si>
  <si>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</si>
  <si>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</si>
  <si>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</si>
  <si>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</si>
  <si>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</si>
  <si>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</si>
  <si>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</si>
  <si>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</si>
  <si>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</si>
  <si>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</si>
  <si>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</si>
  <si>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</si>
  <si>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</si>
  <si>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</si>
  <si>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</si>
  <si>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</si>
  <si>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</si>
  <si>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</si>
  <si>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</si>
  <si>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</si>
  <si>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</si>
  <si>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</si>
  <si>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</si>
  <si>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</si>
  <si>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</si>
  <si>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</si>
  <si>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</si>
  <si>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</si>
  <si>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</si>
  <si>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</si>
  <si>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</si>
  <si>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</si>
  <si>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</si>
  <si>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</si>
  <si>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</si>
  <si>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</si>
  <si>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</si>
  <si>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</si>
  <si>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</si>
  <si>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</si>
  <si>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</si>
  <si>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</si>
  <si>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</si>
  <si>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</si>
  <si>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</si>
  <si>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</si>
  <si>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</si>
  <si>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</si>
  <si>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</si>
  <si>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</si>
  <si>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</si>
  <si>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</si>
  <si>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</si>
  <si>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</si>
  <si>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</si>
  <si>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</si>
  <si>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</si>
  <si>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</si>
  <si>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</si>
  <si>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</si>
  <si>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</si>
  <si>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</si>
  <si>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</si>
  <si>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</si>
  <si>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</si>
  <si>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</si>
  <si>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</si>
  <si>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</si>
  <si>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</si>
  <si>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</si>
  <si>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</si>
  <si>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</si>
  <si>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</si>
  <si>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</si>
  <si>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</si>
  <si>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</si>
  <si>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</si>
  <si>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</si>
  <si>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</si>
  <si>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</si>
  <si>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</si>
  <si>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</si>
  <si>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</si>
  <si>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</si>
  <si>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</si>
  <si>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</si>
  <si>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</si>
  <si>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</si>
  <si>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</si>
  <si>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</si>
  <si>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</si>
  <si>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</si>
  <si>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</si>
  <si>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</si>
  <si>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</si>
  <si>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</si>
  <si>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</si>
  <si>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</si>
  <si>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</si>
  <si>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</si>
  <si>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</si>
  <si>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</si>
  <si>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</si>
  <si>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</si>
  <si>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</si>
  <si>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</si>
  <si>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</si>
  <si>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</si>
  <si>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</si>
  <si>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</si>
  <si>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</si>
  <si>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</si>
  <si>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</si>
  <si>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</si>
  <si>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</si>
  <si>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</si>
  <si>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</si>
  <si>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</si>
  <si>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</si>
  <si>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</si>
  <si>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</si>
  <si>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</si>
  <si>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</si>
  <si>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</si>
  <si>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</si>
  <si>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</si>
  <si>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</si>
  <si>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</si>
  <si>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</si>
  <si>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</si>
  <si>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</si>
  <si>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</si>
  <si>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</si>
  <si>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</si>
  <si>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</si>
  <si>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</si>
  <si>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</si>
  <si>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</si>
  <si>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</si>
  <si>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</si>
  <si>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</si>
  <si>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</si>
  <si>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</si>
  <si>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</si>
  <si>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</si>
  <si>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</si>
  <si>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</si>
  <si>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</si>
  <si>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</si>
  <si>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</si>
  <si>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</si>
  <si>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</si>
  <si>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</si>
  <si>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</si>
  <si>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</si>
  <si>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</si>
  <si>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</si>
  <si>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</si>
  <si>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</si>
  <si>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</si>
  <si>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</si>
  <si>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</si>
  <si>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</si>
  <si>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</si>
  <si>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</si>
  <si>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</si>
  <si>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</si>
  <si>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</si>
  <si>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</si>
  <si>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</si>
  <si>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</si>
  <si>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</si>
  <si>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</si>
  <si>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</si>
  <si>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</si>
  <si>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</si>
  <si>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</si>
  <si>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</si>
  <si>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</si>
  <si>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</si>
  <si>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</si>
  <si>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</si>
  <si>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</si>
  <si>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</si>
  <si>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</si>
  <si>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</si>
  <si>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</si>
  <si>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</si>
  <si>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</si>
  <si>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</si>
  <si>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</si>
  <si>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</si>
  <si>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</si>
  <si>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</si>
  <si>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</si>
  <si>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</si>
  <si>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</si>
  <si>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</si>
  <si>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</si>
  <si>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</si>
  <si>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</si>
  <si>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</si>
  <si>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</si>
  <si>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</si>
  <si>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</si>
  <si>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</si>
  <si>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</si>
  <si>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</si>
  <si>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</si>
  <si>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</si>
  <si>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</si>
  <si>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</si>
  <si>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</si>
  <si>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</si>
  <si>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</si>
  <si>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</si>
  <si>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</si>
  <si>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</si>
  <si>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</si>
  <si>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</si>
  <si>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</si>
  <si>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</si>
  <si>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</si>
  <si>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</si>
  <si>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</si>
  <si>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</si>
  <si>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</si>
  <si>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</si>
  <si>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</si>
  <si>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</si>
  <si>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</si>
  <si>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</si>
  <si>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</si>
  <si>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</si>
  <si>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</si>
  <si>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</si>
  <si>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</si>
  <si>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</si>
  <si>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</si>
  <si>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</si>
  <si>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</si>
  <si>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</si>
  <si>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</si>
  <si>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</si>
  <si>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</si>
  <si>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</si>
  <si>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</si>
  <si>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</si>
  <si>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</si>
  <si>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</si>
  <si>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</si>
  <si>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</si>
  <si>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</si>
  <si>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</si>
  <si>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</si>
  <si>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</si>
  <si>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</si>
  <si>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</si>
  <si>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</si>
  <si>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</si>
  <si>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</si>
  <si>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</si>
  <si>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</si>
  <si>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</si>
  <si>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</si>
  <si>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</si>
  <si>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</si>
  <si>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</si>
  <si>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</si>
  <si>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</si>
  <si>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</si>
  <si>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</si>
  <si>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</si>
  <si>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</si>
  <si>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</si>
  <si>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</si>
  <si>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</si>
  <si>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</si>
  <si>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</si>
  <si>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</si>
  <si>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</si>
  <si>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</si>
  <si>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</si>
  <si>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</si>
  <si>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</si>
  <si>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</si>
  <si>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</si>
  <si>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</si>
  <si>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</si>
  <si>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</si>
  <si>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</si>
  <si>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</si>
  <si>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</si>
  <si>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</si>
  <si>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</si>
  <si>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</si>
  <si>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</si>
  <si>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</si>
  <si>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</si>
  <si>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</si>
  <si>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</si>
  <si>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</si>
  <si>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</si>
  <si>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</si>
  <si>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</si>
  <si>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</si>
  <si>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</si>
  <si>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</si>
  <si>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</si>
  <si>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</si>
  <si>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</si>
  <si>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</si>
  <si>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</si>
  <si>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</si>
  <si>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</si>
  <si>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</si>
  <si>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</si>
  <si>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</si>
  <si>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</si>
  <si>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</si>
  <si>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</si>
  <si>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</si>
  <si>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</si>
  <si>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</si>
  <si>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</si>
  <si>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</si>
  <si>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</si>
  <si>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</si>
  <si>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</si>
  <si>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</si>
  <si>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</si>
  <si>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</si>
  <si>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</si>
  <si>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</si>
  <si>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</si>
  <si>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</si>
  <si>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</si>
  <si>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</si>
  <si>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</si>
  <si>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</si>
  <si>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</si>
  <si>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</si>
  <si>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</si>
  <si>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</si>
  <si>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</si>
  <si>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</si>
  <si>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</si>
  <si>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</si>
  <si>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</si>
  <si>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</si>
  <si>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</si>
  <si>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</si>
  <si>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</si>
  <si>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</si>
  <si>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</si>
  <si>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</si>
  <si>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</si>
  <si>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</si>
  <si>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</si>
  <si>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</si>
  <si>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</si>
  <si>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</si>
  <si>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</si>
  <si>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</si>
  <si>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</si>
  <si>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</si>
  <si>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</si>
  <si>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</si>
  <si>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</si>
  <si>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</si>
  <si>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</si>
  <si>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</si>
  <si>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</si>
  <si>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</si>
  <si>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</si>
  <si>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</si>
  <si>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</si>
  <si>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</si>
  <si>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</si>
  <si>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</si>
  <si>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</si>
  <si>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</si>
  <si>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</si>
  <si>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</si>
  <si>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</si>
  <si>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</si>
  <si>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</si>
  <si>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</si>
  <si>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</si>
  <si>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</si>
  <si>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</si>
  <si>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</si>
  <si>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</si>
  <si>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</si>
  <si>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</si>
  <si>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</si>
  <si>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</si>
  <si>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</si>
  <si>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</si>
  <si>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</si>
  <si>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</si>
  <si>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</si>
  <si>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</si>
  <si>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</si>
  <si>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</si>
  <si>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</si>
  <si>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</si>
  <si>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</si>
  <si>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</si>
  <si>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</si>
  <si>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</si>
  <si>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</si>
  <si>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</si>
  <si>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</si>
  <si>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</si>
  <si>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</si>
  <si>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</si>
  <si>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</si>
  <si>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</si>
  <si>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</si>
  <si>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</si>
  <si>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</si>
  <si>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</si>
  <si>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</si>
  <si>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</si>
  <si>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</si>
  <si>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</si>
  <si>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</si>
  <si>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</si>
  <si>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</si>
  <si>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</si>
  <si>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</si>
  <si>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</si>
  <si>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</si>
  <si>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</si>
  <si>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</si>
  <si>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</si>
  <si>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</si>
  <si>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</si>
  <si>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</si>
  <si>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</si>
  <si>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</si>
  <si>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</si>
  <si>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</si>
  <si>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</si>
  <si>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</si>
  <si>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</si>
  <si>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</si>
  <si>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</si>
  <si>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</si>
  <si>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</si>
  <si>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</si>
  <si>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</si>
  <si>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</si>
  <si>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</si>
  <si>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</si>
  <si>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</si>
  <si>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</si>
  <si>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</si>
  <si>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</si>
  <si>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</si>
  <si>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</si>
  <si>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</si>
  <si>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</si>
  <si>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</si>
  <si>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</si>
  <si>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</si>
  <si>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</si>
  <si>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</si>
  <si>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</si>
  <si>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</si>
  <si>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</si>
  <si>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</si>
  <si>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</si>
  <si>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</si>
  <si>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</si>
  <si>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</si>
  <si>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</si>
  <si>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</si>
  <si>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</si>
  <si>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</si>
  <si>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</si>
  <si>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</si>
  <si>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</si>
  <si>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</si>
  <si>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</si>
  <si>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</si>
  <si>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</si>
  <si>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</si>
  <si>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</si>
  <si>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</si>
  <si>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</si>
  <si>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</si>
  <si>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</si>
  <si>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</si>
  <si>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</si>
  <si>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</si>
  <si>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</si>
  <si>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</si>
  <si>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</si>
  <si>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</si>
  <si>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</si>
  <si>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</si>
  <si>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</si>
  <si>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</si>
  <si>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</si>
  <si>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</si>
  <si>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</si>
  <si>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</si>
  <si>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</si>
  <si>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</si>
  <si>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</si>
  <si>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</si>
  <si>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</si>
  <si>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</si>
  <si>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</si>
  <si>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</si>
  <si>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</si>
  <si>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</si>
  <si>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</si>
  <si>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</si>
  <si>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</si>
  <si>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</si>
  <si>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</si>
  <si>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</si>
  <si>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</si>
  <si>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</si>
  <si>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</si>
  <si>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</si>
  <si>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</si>
  <si>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</si>
  <si>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</si>
  <si>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</si>
  <si>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</si>
  <si>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</si>
  <si>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</si>
  <si>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</si>
  <si>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</si>
  <si>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</si>
  <si>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</si>
  <si>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</si>
  <si>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</si>
  <si>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</si>
  <si>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</si>
  <si>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</si>
  <si>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</si>
  <si>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</si>
  <si>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</si>
  <si>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</si>
  <si>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</si>
  <si>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</si>
  <si>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</si>
  <si>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</si>
  <si>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</si>
  <si>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</si>
  <si>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</si>
  <si>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</si>
  <si>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</si>
  <si>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</si>
  <si>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</si>
  <si>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</si>
  <si>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</si>
  <si>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</si>
  <si>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</si>
  <si>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</si>
  <si>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</si>
  <si>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</si>
  <si>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</si>
  <si>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</si>
  <si>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</si>
  <si>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</si>
  <si>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</si>
  <si>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</si>
  <si>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</si>
  <si>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</si>
  <si>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</si>
  <si>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</si>
  <si>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</si>
  <si>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</si>
  <si>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</si>
  <si>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</si>
  <si>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</si>
  <si>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</si>
  <si>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</si>
  <si>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</si>
  <si>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</si>
  <si>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</si>
  <si>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</si>
  <si>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</si>
  <si>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</si>
  <si>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</si>
  <si>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</si>
  <si>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</si>
  <si>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</si>
  <si>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</si>
  <si>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</si>
  <si>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</si>
  <si>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</si>
  <si>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</si>
  <si>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</si>
  <si>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</si>
  <si>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</si>
  <si>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</si>
  <si>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</si>
  <si>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</si>
  <si>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</si>
  <si>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</si>
  <si>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</si>
  <si>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</si>
  <si>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</si>
  <si>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</si>
  <si>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</si>
  <si>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</si>
  <si>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</si>
  <si>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</si>
  <si>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</si>
  <si>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</si>
  <si>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</si>
  <si>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</si>
  <si>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</si>
  <si>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</si>
  <si>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</si>
  <si>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</si>
  <si>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</si>
  <si>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</si>
  <si>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</si>
  <si>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</si>
  <si>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</si>
  <si>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</si>
  <si>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</si>
  <si>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</si>
  <si>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</si>
  <si>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</si>
  <si>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</si>
  <si>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</si>
  <si>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</si>
  <si>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</si>
  <si>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</si>
  <si>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</si>
  <si>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</si>
  <si>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</si>
  <si>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</si>
  <si>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</si>
  <si>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</si>
  <si>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</si>
  <si>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</si>
  <si>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</si>
  <si>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</si>
  <si>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</si>
  <si>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</si>
  <si>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</si>
  <si>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</si>
  <si>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</si>
  <si>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</si>
  <si>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</si>
  <si>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</si>
  <si>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</si>
  <si>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</si>
  <si>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</si>
  <si>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</si>
  <si>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</si>
  <si>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</si>
  <si>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</si>
  <si>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</si>
  <si>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</si>
  <si>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</si>
  <si>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</si>
  <si>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</si>
  <si>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</si>
  <si>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</si>
  <si>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</si>
  <si>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</si>
  <si>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</si>
  <si>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</si>
  <si>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</si>
  <si>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</si>
  <si>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</si>
  <si>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</si>
  <si>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</si>
  <si>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</si>
  <si>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</si>
  <si>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</si>
  <si>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</si>
  <si>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</si>
  <si>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</si>
  <si>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</si>
  <si>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</si>
  <si>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</si>
  <si>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</si>
  <si>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</si>
  <si>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</si>
  <si>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</si>
  <si>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</si>
  <si>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</si>
  <si>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</si>
  <si>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</si>
  <si>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</si>
  <si>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</si>
  <si>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</si>
  <si>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</si>
  <si>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</si>
  <si>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</si>
  <si>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</si>
  <si>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</si>
  <si>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</si>
  <si>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</si>
  <si>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</si>
  <si>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</si>
  <si>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</si>
  <si>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</si>
  <si>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</si>
  <si>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</si>
  <si>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</si>
  <si>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</si>
  <si>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</si>
  <si>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</si>
  <si>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</si>
  <si>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</si>
  <si>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</si>
  <si>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</si>
  <si>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</si>
  <si>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</si>
  <si>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</si>
  <si>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</si>
  <si>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</si>
  <si>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</si>
  <si>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</si>
  <si>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</si>
  <si>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</si>
  <si>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</si>
  <si>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</si>
  <si>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</si>
  <si>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</si>
  <si>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</si>
  <si>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</si>
  <si>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</si>
  <si>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</si>
  <si>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</si>
  <si>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</si>
  <si>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</si>
  <si>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</si>
  <si>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</si>
  <si>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</si>
  <si>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</si>
  <si>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</si>
  <si>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</si>
  <si>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</si>
  <si>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</si>
  <si>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</si>
  <si>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</si>
  <si>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</si>
  <si>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</si>
  <si>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</si>
  <si>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</si>
  <si>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</si>
  <si>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</si>
  <si>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</si>
  <si>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</si>
  <si>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</si>
  <si>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</si>
  <si>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</si>
  <si>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</si>
  <si>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</si>
  <si>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</si>
  <si>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</si>
  <si>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</si>
  <si>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</si>
  <si>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</si>
  <si>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</si>
  <si>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</si>
  <si>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</si>
  <si>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</si>
  <si>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</si>
  <si>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</si>
  <si>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</si>
  <si>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</si>
  <si>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</si>
  <si>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</si>
  <si>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</si>
  <si>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</si>
  <si>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</si>
  <si>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</si>
  <si>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</si>
  <si>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</si>
  <si>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</si>
  <si>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</si>
  <si>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</si>
  <si>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</si>
  <si>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</si>
  <si>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</si>
  <si>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</si>
  <si>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</si>
  <si>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</si>
  <si>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</si>
  <si>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</si>
  <si>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</si>
  <si>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</si>
  <si>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</si>
  <si>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</si>
  <si>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</si>
  <si>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</si>
  <si>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</si>
  <si>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</si>
  <si>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</si>
  <si>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</si>
  <si>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</si>
  <si>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</si>
  <si>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</si>
  <si>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</si>
  <si>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</si>
  <si>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</si>
  <si>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</si>
  <si>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</si>
  <si>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</si>
  <si>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</si>
  <si>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</si>
  <si>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</si>
  <si>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</si>
  <si>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</si>
  <si>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</si>
  <si>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</si>
  <si>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</si>
  <si>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</si>
  <si>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</si>
  <si>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</si>
  <si>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</si>
  <si>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</si>
  <si>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</si>
  <si>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</si>
  <si>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</si>
  <si>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</si>
  <si>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</si>
  <si>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</si>
  <si>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</si>
  <si>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</si>
  <si>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</si>
  <si>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</si>
  <si>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</si>
  <si>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</si>
  <si>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</si>
  <si>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</si>
  <si>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</si>
  <si>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</si>
  <si>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</si>
  <si>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</si>
  <si>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</si>
  <si>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</si>
  <si>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</si>
  <si>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</si>
  <si>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</si>
  <si>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</si>
  <si>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</si>
  <si>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</si>
  <si>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</si>
  <si>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</si>
  <si>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</si>
  <si>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</si>
  <si>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</si>
  <si>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</si>
  <si>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</si>
  <si>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</si>
  <si>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</si>
  <si>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</si>
  <si>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</si>
  <si>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</si>
  <si>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</si>
  <si>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</si>
  <si>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</si>
  <si>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</si>
  <si>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</si>
  <si>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</si>
  <si>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</si>
  <si>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</si>
  <si>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</si>
  <si>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</si>
  <si>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</si>
  <si>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</si>
  <si>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</si>
  <si>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</si>
  <si>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</si>
  <si>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</si>
  <si>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</si>
  <si>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</si>
  <si>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</si>
  <si>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</si>
  <si>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</si>
  <si>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</si>
  <si>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</si>
  <si>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</si>
  <si>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</si>
  <si>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</si>
  <si>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</si>
  <si>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</si>
  <si>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</si>
  <si>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</si>
  <si>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</si>
  <si>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</si>
  <si>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</si>
  <si>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</si>
  <si>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</si>
  <si>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</si>
  <si>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</si>
  <si>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</si>
  <si>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</si>
  <si>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</si>
  <si>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</si>
  <si>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</si>
  <si>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</si>
  <si>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</si>
  <si>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</si>
  <si>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</si>
  <si>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</si>
  <si>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</si>
  <si>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</si>
  <si>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</si>
  <si>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</si>
  <si>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</si>
  <si>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</si>
  <si>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</si>
  <si>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</si>
  <si>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</si>
  <si>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</si>
  <si>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</si>
  <si>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</si>
  <si>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</si>
  <si>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</si>
  <si>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</si>
  <si>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</si>
  <si>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</si>
  <si>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</si>
  <si>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</si>
  <si>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</si>
  <si>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</si>
  <si>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</si>
  <si>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</si>
  <si>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</si>
  <si>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</si>
  <si>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</si>
  <si>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</si>
  <si>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</si>
  <si>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</si>
  <si>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</si>
  <si>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</si>
  <si>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</si>
  <si>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</si>
  <si>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</si>
  <si>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</si>
  <si>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</si>
  <si>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</si>
  <si>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</si>
  <si>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</si>
  <si>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</si>
  <si>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</si>
  <si>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</si>
  <si>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</si>
  <si>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</si>
  <si>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</si>
  <si>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</si>
  <si>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</si>
  <si>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</si>
  <si>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</si>
  <si>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</si>
  <si>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</si>
  <si>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</si>
  <si>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</si>
  <si>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</si>
  <si>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</si>
  <si>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</si>
  <si>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</si>
  <si>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</si>
  <si>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</si>
  <si>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</si>
  <si>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</si>
  <si>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</si>
  <si>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</si>
  <si>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</si>
  <si>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</si>
  <si>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</si>
  <si>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</si>
  <si>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</si>
  <si>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</si>
  <si>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</si>
  <si>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</si>
  <si>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</si>
  <si>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</si>
  <si>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</si>
  <si>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</si>
  <si>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</si>
  <si>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</si>
  <si>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</si>
  <si>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</si>
  <si>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</si>
  <si>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</si>
  <si>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</si>
  <si>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</si>
  <si>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</si>
  <si>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</si>
  <si>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</si>
  <si>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</si>
  <si>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</si>
  <si>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</si>
  <si>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</si>
  <si>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</si>
  <si>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</si>
  <si>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</si>
  <si>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</si>
  <si>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</si>
  <si>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</si>
  <si>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</si>
  <si>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</si>
  <si>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</si>
  <si>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</si>
  <si>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</si>
  <si>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</si>
  <si>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</si>
  <si>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</si>
  <si>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</si>
  <si>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</si>
  <si>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</si>
  <si>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</si>
  <si>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</si>
  <si>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</si>
  <si>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</si>
  <si>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</si>
  <si>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</si>
  <si>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</si>
  <si>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</si>
  <si>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</si>
  <si>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</si>
  <si>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</si>
  <si>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</si>
  <si>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</si>
  <si>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</si>
  <si>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</si>
  <si>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</si>
  <si>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</si>
  <si>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</si>
  <si>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</si>
  <si>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</si>
  <si>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</si>
  <si>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</si>
  <si>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</si>
  <si>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</si>
  <si>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</si>
  <si>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</si>
  <si>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</si>
  <si>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</si>
  <si>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</si>
  <si>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</si>
  <si>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</si>
  <si>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</si>
  <si>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</si>
  <si>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</si>
  <si>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</si>
  <si>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</si>
  <si>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</si>
  <si>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</si>
  <si>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</si>
  <si>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</si>
  <si>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</si>
  <si>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</si>
  <si>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</si>
  <si>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</si>
  <si>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</si>
  <si>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</si>
  <si>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</si>
  <si>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</si>
  <si>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</si>
  <si>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</si>
  <si>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</si>
  <si>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</si>
  <si>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</si>
  <si>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</si>
  <si>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</si>
  <si>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</si>
  <si>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</si>
  <si>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</si>
  <si>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</si>
  <si>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</si>
  <si>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</si>
  <si>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</si>
  <si>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</si>
  <si>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</si>
  <si>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</si>
  <si>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</si>
  <si>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</si>
  <si>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</si>
  <si>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</si>
  <si>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</si>
  <si>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</si>
  <si>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</si>
  <si>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</si>
  <si>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</si>
  <si>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</si>
  <si>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</si>
  <si>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</si>
  <si>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</si>
  <si>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</si>
  <si>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</si>
  <si>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</si>
  <si>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</si>
  <si>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</si>
  <si>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</si>
  <si>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</si>
  <si>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</si>
  <si>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</si>
  <si>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</si>
  <si>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</si>
  <si>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</si>
  <si>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</si>
  <si>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</si>
  <si>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</si>
  <si>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</si>
  <si>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</si>
  <si>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</si>
  <si>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</si>
  <si>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</si>
  <si>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</si>
  <si>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</si>
  <si>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</si>
  <si>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</si>
  <si>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</si>
  <si>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</si>
  <si>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</si>
  <si>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</si>
  <si>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</si>
  <si>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</si>
  <si>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</si>
  <si>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</si>
  <si>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</si>
  <si>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</si>
  <si>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</si>
  <si>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</si>
  <si>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</si>
  <si>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</si>
  <si>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</si>
  <si>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</si>
  <si>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</si>
  <si>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</si>
  <si>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</si>
  <si>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</si>
  <si>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</si>
  <si>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</si>
  <si>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</si>
  <si>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</si>
  <si>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</si>
  <si>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</si>
  <si>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</si>
  <si>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</si>
  <si>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</si>
  <si>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</si>
  <si>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</si>
  <si>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</si>
  <si>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</si>
  <si>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</si>
  <si>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</si>
  <si>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</si>
  <si>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</si>
  <si>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</si>
  <si>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</si>
  <si>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</si>
  <si>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</si>
  <si>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</si>
  <si>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</si>
  <si>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</si>
  <si>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</si>
  <si>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</si>
  <si>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</si>
  <si>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</si>
  <si>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</si>
  <si>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</si>
  <si>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</si>
  <si>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</si>
  <si>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</si>
  <si>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</si>
  <si>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</si>
  <si>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</si>
  <si>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</si>
  <si>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</si>
  <si>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</si>
  <si>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</si>
  <si>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</si>
  <si>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</si>
  <si>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</si>
  <si>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</si>
  <si>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</si>
  <si>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</si>
  <si>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</si>
  <si>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</si>
  <si>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</si>
  <si>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</si>
  <si>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</si>
  <si>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</si>
  <si>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</si>
  <si>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</si>
  <si>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</si>
  <si>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</si>
  <si>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</si>
  <si>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</si>
  <si>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</si>
  <si>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</si>
  <si>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</si>
  <si>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</si>
  <si>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</si>
  <si>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</si>
  <si>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</si>
  <si>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</si>
  <si>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</si>
  <si>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</si>
  <si>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</si>
  <si>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</si>
  <si>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</si>
  <si>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</si>
  <si>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</si>
  <si>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</si>
  <si>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</si>
  <si>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</si>
  <si>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</si>
  <si>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</si>
  <si>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</si>
  <si>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</si>
  <si>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</si>
  <si>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</si>
  <si>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</si>
  <si>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</si>
  <si>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</si>
  <si>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</si>
  <si>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</si>
  <si>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</si>
  <si>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</si>
  <si>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</si>
  <si>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</si>
  <si>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</si>
  <si>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</si>
  <si>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</si>
  <si>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</si>
  <si>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</si>
  <si>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</si>
  <si>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</si>
  <si>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</si>
  <si>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</si>
  <si>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</si>
  <si>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</si>
  <si>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</si>
  <si>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</si>
  <si>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</si>
  <si>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</si>
  <si>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</si>
  <si>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</si>
  <si>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</si>
  <si>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</si>
  <si>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</si>
  <si>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</si>
  <si>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</si>
  <si>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</si>
  <si>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</si>
  <si>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</si>
  <si>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</si>
  <si>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</si>
  <si>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</si>
  <si>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</si>
  <si>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</si>
  <si>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</si>
  <si>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</si>
  <si>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</si>
  <si>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</si>
  <si>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</si>
  <si>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</si>
  <si>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</si>
  <si>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</si>
  <si>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</si>
  <si>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</si>
  <si>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</si>
  <si>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</si>
  <si>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</si>
  <si>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</si>
  <si>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</si>
  <si>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</si>
  <si>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</si>
  <si>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</si>
  <si>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</si>
  <si>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</si>
  <si>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</si>
  <si>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</si>
  <si>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</si>
  <si>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</si>
  <si>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</si>
  <si>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</si>
  <si>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</si>
  <si>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</si>
  <si>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</si>
  <si>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</si>
  <si>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</si>
  <si>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</si>
  <si>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</si>
  <si>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</si>
  <si>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</si>
  <si>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</si>
  <si>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</si>
  <si>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</si>
  <si>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</si>
  <si>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</si>
  <si>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</si>
  <si>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</si>
  <si>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</si>
  <si>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</si>
  <si>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</si>
  <si>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</si>
  <si>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</si>
  <si>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</si>
  <si>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</si>
  <si>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</si>
  <si>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</si>
  <si>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</si>
  <si>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</si>
  <si>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</si>
  <si>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</si>
  <si>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</si>
  <si>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</si>
  <si>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</si>
  <si>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</si>
  <si>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</si>
  <si>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</si>
  <si>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</si>
  <si>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</si>
  <si>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</si>
  <si>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</si>
  <si>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</si>
  <si>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</si>
  <si>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</si>
  <si>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</si>
  <si>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</si>
  <si>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</si>
  <si>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</si>
  <si>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</si>
  <si>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</si>
  <si>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</si>
  <si>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</si>
  <si>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</si>
  <si>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</si>
  <si>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</si>
  <si>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</si>
  <si>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</si>
  <si>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</si>
  <si>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</si>
  <si>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</si>
  <si>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</si>
  <si>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</si>
  <si>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</si>
  <si>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</si>
  <si>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</si>
  <si>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</si>
  <si>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</si>
  <si>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</si>
  <si>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</si>
  <si>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</si>
  <si>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</si>
  <si>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</si>
  <si>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</si>
  <si>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</si>
  <si>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</si>
  <si>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</si>
  <si>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</si>
  <si>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</si>
  <si>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</si>
  <si>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</si>
  <si>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</si>
  <si>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</si>
  <si>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</si>
  <si>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</si>
  <si>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</si>
  <si>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</si>
  <si>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</si>
  <si>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</si>
  <si>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</si>
  <si>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</si>
  <si>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</si>
  <si>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</si>
  <si>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</si>
  <si>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</si>
  <si>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</si>
  <si>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</si>
  <si>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</si>
  <si>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</si>
  <si>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</si>
  <si>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</si>
  <si>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</si>
  <si>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</si>
  <si>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</si>
  <si>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</si>
  <si>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</si>
  <si>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</si>
  <si>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</si>
  <si>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</si>
  <si>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</si>
  <si>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</si>
  <si>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</si>
  <si>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</si>
  <si>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</si>
  <si>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</si>
  <si>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</si>
  <si>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</si>
  <si>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</si>
  <si>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</si>
  <si>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</si>
  <si>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</si>
  <si>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</si>
  <si>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</si>
  <si>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</si>
  <si>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</si>
  <si>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</si>
  <si>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</si>
  <si>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</si>
  <si>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</si>
  <si>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</si>
  <si>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</si>
  <si>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</si>
  <si>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</si>
  <si>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</si>
  <si>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</si>
  <si>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</si>
  <si>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</si>
  <si>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</si>
  <si>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</si>
  <si>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</si>
  <si>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</si>
  <si>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</si>
  <si>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</si>
  <si>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</si>
  <si>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</si>
  <si>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</si>
  <si>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</si>
  <si>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</si>
  <si>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</si>
  <si>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</si>
  <si>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</si>
  <si>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</si>
  <si>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</si>
  <si>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</si>
  <si>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</si>
  <si>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</si>
  <si>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</si>
  <si>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</si>
  <si>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</si>
  <si>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</si>
  <si>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</si>
  <si>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</si>
  <si>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</si>
  <si>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</si>
  <si>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</si>
  <si>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</si>
  <si>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</si>
  <si>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</si>
  <si>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</si>
  <si>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</si>
  <si>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</si>
  <si>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</si>
  <si>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</si>
  <si>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</si>
  <si>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</si>
  <si>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</si>
  <si>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</si>
  <si>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</si>
  <si>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</si>
  <si>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</si>
  <si>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</si>
  <si>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</si>
  <si>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</si>
  <si>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</si>
  <si>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</si>
  <si>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</si>
  <si>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</si>
  <si>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</si>
  <si>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</si>
  <si>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</si>
  <si>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</si>
  <si>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</si>
  <si>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</si>
  <si>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</si>
  <si>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</si>
  <si>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</si>
  <si>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</si>
  <si>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</si>
  <si>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</si>
  <si>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</si>
  <si>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</si>
  <si>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</si>
  <si>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</si>
  <si>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</si>
  <si>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</si>
  <si>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</si>
  <si>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</si>
  <si>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</si>
  <si>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</si>
  <si>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</si>
  <si>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</si>
  <si>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</si>
  <si>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</si>
  <si>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</si>
  <si>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</si>
  <si>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</si>
  <si>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</si>
  <si>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</si>
  <si>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</si>
  <si>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</si>
  <si>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</si>
  <si>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</si>
  <si>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</si>
  <si>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</si>
  <si>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</si>
  <si>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</si>
  <si>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</si>
  <si>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</si>
  <si>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</si>
  <si>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</si>
  <si>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</si>
  <si>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</si>
  <si>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</si>
  <si>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</si>
  <si>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</si>
  <si>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</si>
  <si>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</si>
  <si>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</si>
  <si>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</si>
  <si>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</si>
  <si>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</si>
  <si>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</si>
  <si>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</si>
  <si>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</si>
  <si>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</si>
  <si>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</si>
  <si>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</si>
  <si>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</si>
  <si>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</si>
  <si>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</si>
  <si>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</si>
  <si>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</si>
  <si>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</si>
  <si>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</si>
  <si>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</si>
  <si>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</si>
  <si>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</si>
  <si>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</si>
  <si>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</si>
  <si>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</si>
  <si>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</si>
  <si>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</si>
  <si>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</si>
  <si>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</si>
  <si>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</si>
  <si>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</si>
  <si>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</si>
  <si>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</si>
  <si>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</si>
  <si>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</si>
  <si>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</si>
  <si>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</si>
  <si>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</si>
  <si>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</si>
  <si>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</si>
  <si>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</si>
  <si>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</si>
  <si>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</si>
  <si>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</si>
  <si>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</si>
  <si>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</si>
  <si>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</si>
  <si>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</si>
  <si>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</si>
  <si>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</si>
  <si>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</si>
  <si>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</si>
  <si>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</si>
  <si>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</si>
  <si>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</si>
  <si>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</si>
  <si>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</si>
  <si>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</si>
  <si>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</si>
  <si>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</si>
  <si>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</si>
  <si>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</si>
  <si>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</si>
  <si>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</si>
  <si>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</si>
  <si>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</si>
  <si>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</si>
  <si>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</si>
  <si>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</si>
  <si>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</si>
  <si>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</si>
  <si>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</si>
  <si>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</si>
  <si>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</si>
  <si>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</si>
  <si>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</si>
  <si>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</si>
  <si>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</si>
  <si>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</si>
  <si>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</si>
  <si>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</si>
  <si>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</si>
  <si>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</si>
  <si>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</si>
  <si>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</si>
  <si>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</si>
  <si>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</si>
  <si>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</si>
  <si>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</si>
  <si>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</si>
  <si>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</si>
  <si>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</si>
  <si>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</si>
  <si>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</si>
  <si>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</si>
  <si>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</si>
  <si>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</si>
  <si>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</si>
  <si>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</si>
  <si>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</si>
  <si>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</si>
  <si>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</si>
  <si>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</si>
  <si>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</si>
  <si>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</si>
  <si>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</si>
  <si>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</si>
  <si>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</si>
  <si>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</si>
  <si>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</si>
  <si>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</si>
  <si>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</si>
  <si>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</si>
  <si>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</si>
  <si>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</si>
  <si>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</si>
  <si>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</si>
  <si>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</si>
  <si>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</si>
  <si>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</si>
  <si>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</si>
  <si>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</si>
  <si>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</si>
  <si>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</si>
  <si>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</si>
  <si>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</si>
  <si>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</si>
  <si>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</si>
  <si>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</si>
  <si>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</si>
  <si>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</si>
  <si>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</si>
  <si>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</si>
  <si>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</si>
  <si>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</si>
  <si>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</si>
  <si>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</si>
  <si>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</si>
  <si>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</si>
  <si>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</si>
  <si>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</si>
  <si>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</si>
  <si>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</si>
  <si>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</si>
  <si>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</si>
  <si>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</si>
  <si>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</si>
  <si>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</si>
  <si>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</si>
  <si>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</si>
  <si>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</si>
  <si>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</si>
  <si>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</si>
  <si>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</si>
  <si>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</si>
  <si>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</si>
  <si>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</si>
  <si>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</si>
  <si>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</si>
  <si>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</si>
  <si>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</si>
  <si>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</si>
  <si>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</si>
  <si>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</si>
  <si>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</si>
  <si>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</si>
  <si>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</si>
  <si>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</si>
  <si>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</si>
  <si>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</si>
  <si>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</si>
  <si>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</si>
  <si>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</si>
  <si>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</si>
  <si>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</si>
  <si>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</si>
  <si>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</si>
  <si>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</si>
  <si>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</si>
  <si>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</si>
  <si>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</si>
  <si>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</si>
  <si>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</si>
  <si>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</si>
  <si>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</si>
  <si>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</si>
  <si>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</si>
  <si>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</si>
  <si>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</si>
  <si>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</si>
  <si>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</si>
  <si>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</si>
  <si>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</si>
  <si>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</si>
  <si>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</si>
  <si>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</si>
  <si>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</si>
  <si>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</si>
  <si>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</si>
  <si>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</si>
  <si>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</si>
  <si>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</si>
  <si>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</si>
  <si>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</si>
  <si>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</si>
  <si>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</si>
  <si>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</si>
  <si>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</si>
  <si>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</si>
  <si>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</si>
  <si>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</si>
  <si>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</si>
  <si>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</si>
  <si>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</si>
  <si>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</si>
  <si>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</si>
  <si>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</si>
  <si>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</si>
  <si>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</si>
  <si>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</si>
  <si>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</si>
  <si>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</si>
  <si>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</si>
  <si>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</si>
  <si>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</si>
  <si>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</si>
  <si>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</si>
  <si>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</si>
  <si>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</si>
  <si>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</si>
  <si>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</si>
  <si>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</si>
  <si>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</si>
  <si>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</si>
  <si>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</si>
  <si>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</si>
  <si>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</si>
  <si>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</si>
  <si>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</si>
  <si>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</si>
  <si>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</si>
  <si>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</si>
  <si>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</si>
  <si>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</si>
  <si>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</si>
  <si>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</si>
  <si>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</si>
  <si>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</si>
  <si>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</si>
  <si>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</si>
  <si>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</si>
  <si>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</si>
  <si>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</si>
  <si>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</si>
  <si>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</si>
  <si>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</si>
  <si>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</si>
  <si>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</si>
  <si>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</si>
  <si>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</si>
  <si>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</si>
  <si>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</si>
  <si>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</si>
  <si>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</si>
  <si>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</si>
  <si>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</si>
  <si>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</si>
  <si>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</si>
  <si>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</si>
  <si>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</si>
  <si>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</si>
  <si>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</si>
  <si>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</si>
  <si>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</si>
  <si>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</si>
  <si>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</si>
  <si>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</si>
  <si>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</si>
  <si>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</si>
  <si>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</si>
  <si>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</si>
  <si>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</si>
  <si>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</si>
  <si>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</si>
  <si>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</si>
  <si>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</si>
  <si>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</si>
  <si>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</si>
  <si>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</si>
  <si>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</si>
  <si>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</si>
  <si>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</si>
  <si>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</si>
  <si>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</si>
  <si>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</si>
  <si>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</si>
  <si>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</si>
  <si>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</si>
  <si>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</si>
  <si>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</si>
  <si>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</si>
  <si>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</si>
  <si>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</si>
  <si>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</si>
  <si>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</si>
  <si>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</si>
  <si>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</si>
  <si>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</si>
  <si>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</si>
  <si>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</si>
  <si>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</si>
  <si>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</si>
  <si>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</si>
  <si>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</si>
  <si>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</si>
  <si>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</si>
  <si>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</si>
  <si>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</si>
  <si>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</si>
  <si>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</si>
  <si>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</si>
  <si>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</si>
  <si>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</si>
  <si>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</si>
  <si>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</si>
  <si>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</si>
  <si>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</si>
  <si>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</si>
  <si>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</si>
  <si>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</si>
  <si>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</si>
  <si>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</si>
  <si>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</si>
  <si>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</si>
  <si>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</si>
  <si>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</si>
  <si>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</si>
  <si>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</si>
  <si>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</si>
  <si>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</si>
  <si>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</si>
  <si>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</si>
  <si>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</si>
  <si>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</si>
  <si>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</si>
  <si>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</si>
  <si>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</si>
  <si>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</si>
  <si>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</si>
  <si>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</si>
  <si>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</si>
  <si>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</si>
  <si>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</si>
  <si>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</si>
  <si>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</si>
  <si>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</si>
  <si>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</si>
  <si>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</si>
  <si>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</si>
  <si>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</si>
  <si>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</si>
  <si>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</si>
  <si>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</si>
  <si>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</si>
  <si>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</si>
  <si>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</si>
  <si>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</si>
  <si>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</si>
  <si>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</si>
  <si>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</si>
  <si>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</si>
  <si>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</si>
  <si>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</si>
  <si>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</si>
  <si>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</si>
  <si>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</si>
  <si>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</si>
  <si>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</si>
  <si>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</si>
  <si>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</si>
  <si>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</si>
  <si>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</si>
  <si>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</si>
  <si>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</si>
  <si>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</si>
  <si>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</si>
  <si>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</si>
  <si>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</si>
  <si>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</si>
  <si>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</si>
  <si>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</si>
  <si>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</si>
  <si>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</si>
  <si>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</si>
  <si>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</si>
  <si>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</si>
  <si>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</si>
  <si>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</si>
  <si>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</si>
  <si>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</si>
  <si>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</si>
  <si>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</si>
  <si>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</si>
  <si>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</si>
  <si>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</si>
  <si>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</si>
  <si>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</si>
  <si>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</si>
  <si>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</si>
  <si>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</si>
  <si>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</si>
  <si>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</si>
  <si>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</si>
  <si>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</si>
  <si>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</si>
  <si>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</si>
  <si>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</si>
  <si>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</si>
  <si>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</si>
  <si>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</si>
  <si>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</si>
  <si>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</si>
  <si>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</si>
  <si>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</si>
  <si>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</si>
  <si>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</si>
  <si>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</si>
  <si>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</si>
  <si>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</si>
  <si>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</si>
  <si>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</si>
  <si>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</si>
  <si>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</si>
  <si>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</si>
  <si>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</si>
  <si>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</si>
  <si>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</si>
  <si>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</si>
  <si>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</si>
  <si>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</si>
  <si>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</si>
  <si>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</si>
  <si>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</si>
  <si>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</si>
  <si>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</si>
  <si>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</si>
  <si>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</si>
  <si>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</si>
  <si>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</si>
  <si>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</si>
  <si>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</si>
  <si>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</si>
  <si>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</si>
  <si>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</si>
  <si>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</si>
  <si>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</si>
  <si>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</si>
  <si>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</si>
  <si>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</si>
  <si>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</si>
  <si>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</si>
  <si>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</si>
  <si>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</si>
  <si>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</si>
  <si>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</si>
  <si>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</si>
  <si>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</si>
  <si>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</si>
  <si>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</si>
  <si>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</si>
  <si>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</si>
  <si>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</si>
  <si>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</si>
  <si>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</si>
  <si>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</si>
  <si>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</si>
  <si>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</si>
  <si>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</si>
  <si>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</si>
  <si>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</si>
  <si>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</si>
  <si>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</si>
  <si>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</si>
  <si>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</si>
  <si>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</si>
  <si>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</si>
  <si>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</si>
  <si>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</si>
  <si>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</si>
  <si>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</si>
  <si>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</si>
  <si>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</si>
  <si>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</si>
  <si>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</si>
  <si>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</si>
  <si>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</si>
  <si>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</si>
  <si>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</si>
  <si>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</si>
  <si>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</si>
  <si>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</si>
  <si>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</si>
  <si>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</si>
  <si>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</si>
  <si>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</si>
  <si>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</si>
  <si>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</si>
  <si>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</si>
  <si>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</si>
  <si>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</si>
  <si>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</si>
  <si>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</si>
  <si>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</si>
  <si>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</si>
  <si>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</si>
  <si>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</si>
  <si>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</si>
  <si>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</si>
  <si>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</si>
  <si>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</si>
  <si>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</si>
  <si>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</si>
  <si>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</si>
  <si>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</si>
  <si>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</si>
  <si>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</si>
  <si>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</si>
  <si>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</si>
  <si>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</si>
  <si>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</si>
  <si>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</si>
  <si>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</si>
  <si>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</si>
  <si>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</si>
  <si>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</si>
  <si>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</si>
  <si>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</si>
  <si>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</si>
  <si>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</si>
  <si>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</si>
  <si>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</si>
  <si>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</si>
  <si>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</si>
  <si>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</si>
  <si>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</si>
  <si>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</si>
  <si>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</si>
  <si>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</si>
  <si>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</si>
  <si>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</si>
  <si>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</si>
  <si>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</si>
  <si>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</si>
  <si>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</si>
  <si>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</si>
  <si>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</si>
  <si>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</si>
  <si>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</si>
  <si>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</si>
  <si>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</si>
  <si>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</si>
  <si>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</si>
  <si>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</si>
  <si>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</si>
  <si>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</si>
  <si>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</si>
  <si>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</si>
  <si>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</si>
  <si>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</si>
  <si>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</si>
  <si>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</si>
  <si>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</si>
  <si>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</si>
  <si>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</si>
  <si>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</si>
  <si>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</si>
  <si>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</si>
  <si>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</si>
  <si>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</si>
  <si>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</si>
  <si>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</si>
  <si>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</si>
  <si>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</si>
  <si>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</si>
  <si>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</si>
  <si>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</si>
  <si>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</si>
  <si>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</si>
  <si>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</si>
  <si>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</si>
  <si>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</si>
  <si>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</si>
  <si>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</si>
  <si>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</si>
  <si>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</si>
  <si>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</si>
  <si>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</si>
  <si>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</si>
  <si>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</si>
  <si>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</si>
  <si>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</si>
  <si>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</si>
  <si>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</si>
  <si>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</si>
  <si>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</si>
  <si>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</si>
  <si>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</si>
  <si>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</si>
  <si>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</si>
  <si>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</si>
  <si>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</si>
  <si>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</si>
  <si>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</si>
  <si>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</si>
  <si>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</si>
  <si>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</si>
  <si>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</si>
  <si>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</si>
  <si>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</si>
  <si>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</si>
  <si>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</si>
  <si>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</si>
  <si>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</si>
  <si>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</si>
  <si>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</si>
  <si>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</si>
  <si>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</si>
  <si>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</si>
  <si>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</si>
  <si>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</si>
  <si>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</si>
  <si>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</si>
  <si>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</si>
  <si>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</si>
  <si>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</si>
  <si>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</si>
  <si>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</si>
  <si>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</si>
  <si>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</si>
  <si>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</si>
  <si>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</si>
  <si>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</si>
  <si>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</si>
  <si>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</si>
  <si>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</si>
  <si>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</si>
  <si>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</si>
  <si>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</si>
  <si>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</si>
  <si>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</si>
  <si>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</si>
  <si>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</si>
  <si>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</si>
  <si>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</si>
  <si>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</si>
  <si>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</si>
  <si>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</si>
  <si>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</si>
  <si>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</si>
  <si>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</si>
  <si>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</si>
  <si>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</si>
  <si>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</si>
  <si>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</si>
  <si>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</si>
  <si>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</si>
  <si>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</si>
  <si>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</si>
  <si>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</si>
  <si>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</si>
  <si>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</si>
  <si>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</si>
  <si>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</si>
  <si>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</si>
  <si>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</si>
  <si>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</si>
  <si>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</si>
  <si>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</si>
  <si>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</si>
  <si>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</si>
  <si>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</si>
  <si>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</si>
  <si>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</si>
  <si>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</si>
  <si>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</si>
  <si>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</si>
  <si>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</si>
  <si>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</si>
  <si>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</si>
  <si>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</si>
  <si>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</si>
  <si>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</si>
  <si>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</si>
  <si>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</si>
  <si>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</si>
  <si>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</si>
  <si>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</si>
  <si>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</si>
  <si>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</si>
  <si>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</si>
  <si>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</si>
  <si>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</si>
  <si>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</si>
  <si>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</si>
  <si>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</si>
  <si>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</si>
  <si>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</si>
  <si>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</si>
  <si>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</si>
  <si>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</si>
  <si>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</si>
  <si>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</si>
  <si>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</si>
  <si>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</si>
  <si>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</si>
  <si>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</si>
  <si>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</si>
  <si>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</si>
  <si>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</si>
  <si>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</si>
  <si>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</si>
  <si>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</si>
  <si>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</si>
  <si>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</si>
  <si>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</si>
  <si>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</si>
  <si>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</si>
  <si>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</si>
  <si>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</si>
  <si>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</si>
  <si>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</si>
  <si>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</si>
  <si>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</si>
  <si>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</si>
  <si>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</si>
  <si>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</si>
  <si>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</si>
  <si>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</si>
  <si>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</si>
  <si>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</si>
  <si>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</si>
  <si>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</si>
  <si>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</si>
  <si>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</si>
  <si>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</si>
  <si>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</si>
  <si>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</si>
  <si>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</si>
  <si>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</si>
  <si>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</si>
  <si>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</si>
  <si>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</si>
  <si>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</si>
  <si>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</si>
  <si>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</si>
  <si>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</si>
  <si>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</si>
  <si>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</si>
  <si>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</si>
  <si>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</si>
  <si>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</si>
  <si>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</si>
  <si>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</si>
  <si>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</si>
  <si>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</si>
  <si>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</si>
  <si>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</si>
  <si>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</si>
  <si>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</si>
  <si>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</si>
  <si>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</si>
  <si>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</si>
  <si>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</si>
  <si>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</si>
  <si>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</si>
  <si>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</si>
  <si>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</si>
  <si>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</si>
  <si>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</si>
  <si>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</si>
  <si>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</si>
  <si>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</si>
  <si>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</si>
  <si>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</si>
  <si>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</si>
  <si>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</si>
  <si>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</si>
  <si>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</si>
  <si>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</si>
  <si>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</si>
  <si>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</si>
  <si>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</si>
  <si>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</si>
  <si>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</si>
  <si>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</si>
  <si>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</si>
  <si>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</si>
  <si>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</si>
  <si>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</si>
  <si>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</si>
  <si>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</si>
  <si>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</si>
  <si>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</si>
  <si>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</si>
  <si>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</si>
  <si>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</si>
  <si>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</si>
  <si>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</si>
  <si>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</si>
  <si>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</si>
  <si>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</si>
  <si>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</si>
  <si>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</si>
  <si>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</si>
  <si>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</si>
  <si>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</si>
  <si>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</si>
  <si>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</si>
  <si>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</si>
  <si>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</si>
  <si>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</si>
  <si>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</si>
  <si>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</si>
  <si>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</si>
  <si>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</si>
  <si>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</si>
  <si>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</si>
  <si>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</si>
  <si>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</si>
  <si>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</si>
  <si>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</si>
  <si>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</si>
  <si>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</si>
  <si>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</si>
  <si>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</si>
  <si>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</si>
  <si>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</si>
  <si>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</si>
  <si>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</si>
  <si>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</si>
  <si>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</si>
  <si>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</si>
  <si>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</si>
  <si>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</si>
  <si>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</si>
  <si>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</si>
  <si>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</si>
  <si>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</si>
  <si>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</si>
  <si>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</si>
  <si>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</si>
  <si>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</si>
  <si>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</si>
  <si>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</si>
  <si>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</si>
  <si>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</si>
  <si>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</si>
  <si>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</si>
  <si>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</si>
  <si>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</si>
  <si>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</si>
  <si>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</si>
  <si>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</si>
  <si>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</si>
  <si>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</si>
  <si>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</si>
  <si>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</si>
  <si>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</si>
  <si>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</si>
  <si>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</si>
  <si>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</si>
  <si>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</si>
  <si>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</si>
  <si>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</si>
  <si>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</si>
  <si>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</si>
  <si>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</si>
  <si>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</si>
  <si>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</si>
  <si>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</si>
  <si>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</si>
  <si>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</si>
  <si>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</si>
  <si>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</si>
  <si>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</si>
  <si>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</si>
  <si>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</si>
  <si>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</si>
  <si>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</si>
  <si>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</si>
  <si>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</si>
  <si>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</si>
  <si>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</si>
  <si>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</si>
  <si>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</si>
  <si>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</si>
  <si>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</si>
  <si>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</si>
  <si>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</si>
  <si>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</si>
  <si>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</si>
  <si>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</si>
  <si>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</si>
  <si>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</si>
  <si>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</si>
  <si>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</si>
  <si>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</si>
  <si>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</si>
  <si>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</si>
  <si>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</si>
  <si>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</si>
  <si>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</si>
  <si>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</si>
  <si>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</si>
  <si>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</si>
  <si>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</si>
  <si>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</si>
  <si>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</si>
  <si>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</si>
  <si>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</si>
  <si>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</si>
  <si>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</si>
  <si>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</si>
  <si>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</si>
  <si>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</si>
  <si>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</si>
  <si>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</si>
  <si>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</si>
  <si>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</si>
  <si>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</si>
  <si>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</si>
  <si>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</si>
  <si>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</si>
  <si>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</si>
  <si>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</si>
  <si>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</si>
  <si>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</si>
  <si>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</si>
  <si>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</si>
  <si>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</si>
  <si>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</si>
  <si>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</si>
  <si>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</si>
  <si>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</si>
  <si>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</si>
  <si>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</si>
  <si>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</si>
  <si>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</si>
  <si>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</si>
  <si>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</si>
  <si>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</si>
  <si>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</si>
  <si>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</si>
  <si>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</si>
  <si>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</si>
  <si>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</si>
  <si>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</si>
  <si>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</si>
  <si>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</si>
  <si>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</si>
  <si>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</si>
  <si>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</si>
  <si>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</si>
  <si>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</si>
  <si>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</si>
  <si>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</si>
  <si>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</si>
  <si>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</si>
  <si>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</si>
  <si>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</si>
  <si>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</si>
  <si>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</si>
  <si>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</si>
  <si>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</si>
  <si>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</si>
  <si>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</si>
  <si>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</si>
  <si>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</si>
  <si>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</si>
  <si>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</si>
  <si>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</si>
  <si>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</si>
  <si>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</si>
  <si>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</si>
  <si>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</si>
  <si>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</si>
  <si>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</si>
  <si>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</si>
  <si>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</si>
  <si>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</si>
  <si>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</si>
  <si>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</si>
  <si>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</si>
  <si>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</si>
  <si>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</si>
  <si>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</si>
  <si>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</si>
  <si>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</si>
  <si>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</si>
  <si>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</si>
  <si>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</si>
  <si>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</si>
  <si>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</si>
  <si>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</si>
  <si>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</si>
  <si>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</si>
  <si>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</si>
  <si>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</si>
  <si>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</si>
  <si>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</si>
  <si>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</si>
  <si>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</si>
  <si>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</si>
  <si>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</si>
  <si>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</si>
  <si>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</si>
  <si>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</si>
  <si>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</si>
  <si>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</si>
  <si>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</si>
  <si>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</si>
  <si>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</si>
  <si>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</si>
  <si>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</si>
  <si>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</si>
  <si>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</si>
  <si>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</si>
  <si>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</si>
  <si>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</si>
  <si>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</si>
  <si>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</si>
  <si>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</si>
  <si>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</si>
  <si>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</si>
  <si>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</si>
  <si>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</si>
  <si>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</si>
  <si>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</si>
  <si>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</si>
  <si>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</si>
  <si>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</si>
  <si>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</si>
  <si>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</si>
  <si>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</si>
  <si>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</si>
  <si>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</si>
  <si>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</si>
  <si>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</si>
  <si>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</si>
  <si>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</si>
  <si>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</si>
  <si>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</si>
  <si>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</si>
  <si>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</si>
  <si>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</si>
  <si>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</si>
  <si>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</si>
  <si>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</si>
  <si>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</si>
  <si>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</si>
  <si>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</si>
  <si>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</si>
  <si>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</si>
  <si>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</si>
  <si>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</si>
  <si>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</si>
  <si>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</si>
  <si>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</si>
  <si>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</si>
  <si>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</si>
  <si>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</si>
  <si>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</si>
  <si>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</si>
  <si>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</si>
  <si>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</si>
  <si>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</si>
  <si>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</si>
  <si>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</si>
  <si>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</si>
  <si>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</si>
  <si>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</si>
  <si>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</si>
  <si>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</si>
  <si>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</si>
  <si>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</si>
  <si>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</si>
  <si>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</si>
  <si>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</si>
  <si>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</si>
  <si>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</si>
  <si>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</si>
  <si>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</si>
  <si>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</si>
  <si>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</si>
  <si>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</si>
  <si>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</si>
  <si>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</si>
  <si>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</si>
  <si>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</si>
  <si>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</si>
  <si>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</si>
  <si>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</si>
  <si>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</si>
  <si>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</si>
  <si>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</si>
  <si>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</si>
  <si>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</si>
  <si>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</si>
  <si>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</si>
  <si>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</si>
  <si>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</si>
  <si>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</si>
  <si>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</si>
  <si>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</si>
  <si>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</si>
  <si>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</si>
  <si>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</si>
  <si>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</si>
  <si>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</si>
  <si>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</si>
  <si>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</si>
  <si>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</si>
  <si>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</si>
  <si>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</si>
  <si>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</si>
  <si>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</si>
  <si>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</si>
  <si>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</si>
  <si>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</si>
  <si>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</si>
  <si>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</si>
  <si>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</si>
  <si>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</si>
  <si>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</si>
  <si>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</si>
  <si>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</si>
  <si>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</si>
  <si>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</si>
  <si>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</si>
  <si>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</si>
  <si>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</si>
  <si>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</si>
  <si>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</si>
  <si>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</si>
  <si>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</si>
  <si>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</si>
  <si>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</si>
  <si>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</si>
  <si>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</si>
  <si>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</si>
  <si>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</si>
  <si>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</si>
  <si>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</si>
  <si>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</si>
  <si>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</si>
  <si>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</si>
  <si>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</si>
  <si>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</si>
  <si>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</si>
  <si>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</si>
  <si>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</si>
  <si>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</si>
  <si>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</si>
  <si>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</si>
  <si>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</si>
  <si>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</si>
  <si>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</si>
  <si>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</si>
  <si>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</si>
  <si>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</si>
  <si>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</si>
  <si>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</si>
  <si>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</si>
  <si>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</si>
  <si>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</si>
  <si>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</si>
  <si>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</si>
  <si>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</si>
  <si>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</si>
  <si>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</si>
  <si>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</si>
  <si>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</si>
  <si>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</si>
  <si>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</si>
  <si>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</si>
  <si>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</si>
  <si>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</si>
  <si>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</si>
  <si>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</si>
  <si>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</si>
  <si>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</si>
  <si>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</si>
  <si>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</si>
  <si>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</si>
  <si>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</si>
  <si>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</si>
  <si>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</si>
  <si>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</si>
  <si>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</si>
  <si>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</si>
  <si>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</si>
  <si>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</si>
  <si>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</si>
  <si>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</si>
  <si>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</si>
  <si>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</si>
  <si>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</si>
  <si>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</si>
  <si>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</si>
  <si>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</si>
  <si>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</si>
  <si>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</si>
  <si>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</si>
  <si>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</si>
  <si>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</si>
  <si>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</si>
  <si>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</si>
  <si>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</si>
  <si>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</si>
  <si>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</si>
  <si>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</si>
  <si>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</si>
  <si>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</si>
  <si>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</si>
  <si>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</si>
  <si>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</si>
  <si>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</si>
  <si>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</si>
  <si>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</si>
  <si>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</si>
  <si>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</si>
  <si>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</si>
  <si>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</si>
  <si>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</si>
  <si>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</si>
  <si>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</si>
  <si>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</si>
  <si>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</si>
  <si>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</si>
  <si>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</si>
  <si>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</si>
  <si>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</si>
  <si>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</si>
  <si>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</si>
  <si>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</si>
  <si>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</si>
  <si>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</si>
  <si>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</si>
  <si>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</si>
  <si>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</si>
  <si>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</si>
  <si>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</si>
  <si>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</si>
  <si>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</si>
  <si>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</si>
  <si>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</si>
  <si>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</si>
  <si>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</si>
  <si>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</si>
  <si>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</si>
  <si>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</si>
  <si>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</si>
  <si>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</si>
  <si>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</si>
  <si>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</si>
  <si>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</si>
  <si>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</si>
  <si>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</si>
  <si>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</si>
  <si>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</si>
  <si>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</si>
  <si>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</si>
  <si>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</si>
  <si>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</si>
  <si>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</si>
  <si>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</si>
  <si>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</si>
  <si>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</si>
  <si>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</si>
  <si>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</si>
  <si>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</si>
  <si>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</si>
  <si>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</si>
  <si>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</si>
  <si>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</si>
  <si>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</si>
  <si>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</si>
  <si>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</si>
  <si>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</si>
  <si>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</si>
  <si>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</si>
  <si>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</si>
  <si>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</si>
  <si>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</si>
  <si>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</si>
  <si>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</si>
  <si>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</si>
  <si>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</si>
  <si>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</si>
  <si>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</si>
  <si>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</si>
  <si>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</si>
  <si>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</si>
  <si>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</si>
  <si>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</si>
  <si>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</si>
  <si>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</si>
  <si>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</si>
  <si>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</si>
  <si>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</si>
  <si>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</si>
  <si>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</si>
  <si>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</si>
  <si>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</si>
  <si>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</si>
  <si>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</si>
  <si>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</si>
  <si>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</si>
  <si>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</si>
  <si>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</si>
  <si>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</si>
  <si>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</si>
  <si>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</si>
  <si>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</si>
  <si>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</si>
  <si>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</si>
  <si>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</si>
  <si>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</si>
  <si>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</si>
  <si>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</si>
  <si>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</si>
  <si>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</si>
  <si>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</si>
  <si>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</si>
  <si>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</si>
  <si>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</si>
  <si>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</si>
  <si>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</si>
  <si>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</si>
  <si>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</si>
  <si>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</si>
  <si>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</si>
  <si>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</si>
  <si>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</si>
  <si>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</si>
  <si>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</si>
  <si>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</si>
  <si>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</si>
  <si>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</si>
  <si>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</si>
  <si>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</si>
  <si>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</si>
  <si>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</si>
  <si>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</si>
  <si>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</si>
  <si>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</si>
  <si>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</si>
  <si>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</si>
  <si>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</si>
  <si>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</si>
  <si>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</si>
  <si>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</si>
  <si>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</si>
  <si>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</si>
  <si>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</si>
  <si>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</si>
  <si>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</si>
  <si>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</si>
  <si>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</si>
  <si>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</si>
  <si>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</si>
  <si>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</si>
  <si>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</si>
  <si>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</si>
  <si>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</si>
  <si>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</si>
  <si>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</si>
  <si>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</si>
  <si>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</si>
  <si>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</si>
  <si>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</si>
  <si>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</si>
  <si>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</si>
  <si>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</si>
  <si>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</si>
  <si>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</si>
  <si>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</si>
  <si>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</si>
  <si>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</si>
  <si>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</si>
  <si>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</si>
  <si>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</si>
  <si>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</si>
  <si>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</si>
  <si>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</si>
  <si>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</si>
  <si>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</si>
  <si>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</si>
  <si>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</si>
  <si>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</si>
  <si>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</si>
  <si>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</si>
  <si>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</si>
  <si>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</si>
  <si>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</si>
  <si>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</si>
  <si>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</si>
  <si>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</si>
  <si>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</si>
  <si>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</si>
  <si>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</si>
  <si>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</si>
  <si>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</si>
  <si>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</si>
  <si>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</si>
  <si>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</si>
  <si>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</si>
  <si>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</si>
  <si>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</si>
  <si>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</si>
  <si>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</si>
  <si>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</si>
  <si>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</si>
  <si>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</si>
  <si>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</si>
  <si>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</si>
  <si>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</si>
  <si>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</si>
  <si>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</si>
  <si>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</si>
  <si>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</si>
  <si>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</si>
  <si>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</si>
  <si>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</si>
  <si>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</si>
  <si>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</si>
  <si>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</si>
  <si>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</si>
  <si>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</si>
  <si>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</si>
  <si>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</si>
  <si>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</si>
  <si>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</si>
  <si>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</si>
  <si>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</si>
  <si>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</si>
  <si>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</si>
  <si>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</si>
  <si>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</si>
  <si>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</si>
  <si>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</si>
  <si>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</si>
  <si>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</si>
  <si>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</si>
  <si>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</si>
  <si>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</si>
  <si>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</si>
  <si>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</si>
  <si>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</si>
  <si>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</si>
  <si>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</si>
  <si>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</si>
  <si>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</si>
  <si>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</si>
  <si>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</si>
  <si>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</si>
  <si>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</si>
  <si>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</si>
  <si>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</si>
  <si>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</si>
  <si>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</si>
  <si>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</si>
  <si>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</si>
  <si>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</si>
  <si>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</si>
  <si>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</si>
  <si>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</si>
  <si>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</si>
  <si>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</si>
  <si>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</si>
  <si>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</si>
  <si>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</si>
  <si>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</si>
  <si>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</si>
  <si>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</si>
  <si>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</si>
  <si>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</si>
  <si>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</si>
  <si>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</si>
  <si>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</si>
  <si>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</si>
  <si>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</si>
  <si>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</si>
  <si>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</si>
  <si>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</si>
  <si>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</si>
  <si>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</si>
  <si>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</si>
  <si>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</si>
  <si>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</si>
  <si>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</si>
  <si>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</si>
  <si>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</si>
  <si>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</si>
  <si>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</si>
  <si>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</si>
  <si>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</si>
  <si>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</si>
  <si>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</si>
  <si>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</si>
  <si>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</si>
  <si>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</si>
  <si>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</si>
  <si>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</si>
  <si>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</si>
  <si>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</si>
  <si>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</si>
  <si>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</si>
  <si>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</si>
  <si>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</si>
  <si>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</si>
  <si>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</si>
  <si>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</si>
  <si>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</si>
  <si>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</si>
  <si>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</si>
  <si>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</si>
  <si>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</si>
  <si>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</si>
  <si>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</si>
  <si>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</si>
  <si>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</si>
  <si>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</si>
  <si>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</si>
  <si>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</si>
  <si>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</si>
  <si>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</si>
  <si>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</si>
  <si>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</si>
  <si>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</si>
  <si>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</si>
  <si>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</si>
  <si>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</si>
  <si>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</si>
  <si>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</si>
  <si>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</si>
  <si>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</si>
  <si>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</si>
  <si>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</si>
  <si>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</si>
  <si>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</si>
  <si>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</si>
  <si>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</si>
  <si>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</si>
  <si>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</si>
  <si>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</si>
  <si>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</si>
  <si>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</si>
  <si>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</si>
  <si>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</si>
  <si>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</si>
  <si>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</si>
  <si>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</si>
  <si>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</si>
  <si>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</si>
  <si>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</si>
  <si>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</si>
  <si>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</si>
  <si>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</si>
  <si>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</si>
  <si>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</si>
  <si>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</si>
  <si>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</si>
  <si>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</si>
  <si>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</si>
  <si>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</si>
  <si>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</si>
  <si>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</si>
  <si>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</si>
  <si>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</si>
  <si>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</si>
  <si>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</si>
  <si>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</si>
  <si>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</si>
  <si>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</si>
  <si>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</si>
  <si>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</si>
  <si>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</si>
  <si>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</si>
  <si>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</si>
  <si>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</si>
  <si>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</si>
  <si>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</si>
  <si>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</si>
  <si>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</si>
  <si>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</si>
  <si>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</si>
  <si>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</si>
  <si>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</si>
  <si>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</si>
  <si>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</si>
  <si>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</si>
  <si>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</si>
  <si>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</si>
  <si>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</si>
  <si>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</si>
  <si>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</si>
  <si>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</si>
  <si>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</si>
  <si>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</si>
  <si>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</si>
  <si>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</si>
  <si>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</si>
  <si>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</si>
  <si>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</si>
  <si>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</si>
  <si>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</si>
  <si>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</si>
  <si>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</si>
  <si>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</si>
  <si>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</si>
  <si>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</si>
  <si>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</si>
  <si>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</si>
  <si>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</si>
  <si>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</si>
  <si>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</si>
  <si>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</si>
  <si>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</si>
  <si>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</si>
  <si>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</si>
  <si>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</si>
  <si>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</si>
  <si>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</si>
  <si>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</si>
  <si>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</si>
  <si>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</si>
  <si>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</si>
  <si>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</si>
  <si>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</si>
  <si>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</si>
  <si>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</si>
  <si>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</si>
  <si>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</si>
  <si>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</si>
  <si>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</si>
  <si>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</si>
  <si>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</si>
  <si>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</si>
  <si>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</si>
  <si>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</si>
  <si>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</si>
  <si>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</si>
  <si>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</si>
  <si>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</si>
  <si>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</si>
  <si>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</si>
  <si>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</si>
  <si>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</si>
  <si>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</si>
  <si>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</si>
  <si>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</si>
  <si>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</si>
  <si>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</si>
  <si>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</si>
  <si>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</si>
  <si>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</si>
  <si>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</si>
  <si>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</si>
  <si>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</si>
  <si>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</si>
  <si>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</si>
  <si>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</si>
  <si>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</si>
  <si>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</si>
  <si>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</si>
  <si>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</si>
  <si>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</si>
  <si>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</si>
  <si>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</si>
  <si>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</si>
  <si>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</si>
  <si>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</si>
  <si>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</si>
  <si>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</si>
  <si>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</si>
  <si>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</si>
  <si>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</si>
  <si>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</si>
  <si>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</si>
  <si>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</si>
  <si>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</si>
  <si>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</si>
  <si>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</si>
  <si>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</si>
  <si>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</si>
  <si>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</si>
  <si>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</si>
  <si>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</si>
  <si>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</si>
  <si>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</si>
  <si>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</si>
  <si>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</si>
  <si>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</si>
  <si>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</si>
  <si>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</si>
  <si>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</si>
  <si>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</si>
  <si>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</si>
  <si>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</si>
  <si>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</si>
  <si>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</si>
  <si>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</si>
  <si>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</si>
  <si>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</si>
  <si>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</si>
  <si>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</si>
  <si>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</si>
  <si>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</si>
  <si>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</si>
  <si>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</si>
  <si>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</si>
  <si>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</si>
  <si>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</si>
  <si>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</si>
  <si>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</si>
  <si>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</si>
  <si>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</si>
  <si>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</si>
  <si>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</si>
  <si>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</si>
  <si>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</si>
  <si>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</si>
  <si>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</si>
  <si>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</si>
  <si>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</si>
  <si>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</si>
  <si>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</si>
  <si>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</si>
  <si>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</si>
  <si>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</si>
  <si>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</si>
  <si>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</si>
  <si>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</si>
  <si>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</si>
  <si>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</si>
  <si>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</si>
  <si>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</si>
  <si>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</si>
  <si>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</si>
  <si>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</si>
  <si>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</si>
  <si>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</si>
  <si>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</si>
  <si>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</si>
  <si>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</si>
  <si>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</si>
  <si>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</si>
  <si>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</si>
  <si>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</si>
  <si>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</si>
  <si>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</si>
  <si>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</si>
  <si>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</si>
  <si>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</si>
  <si>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</si>
  <si>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</si>
  <si>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</si>
  <si>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</si>
  <si>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</si>
  <si>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</si>
  <si>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</si>
  <si>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</si>
  <si>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</si>
  <si>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</si>
  <si>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</si>
  <si>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</si>
  <si>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</si>
  <si>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</si>
  <si>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</si>
  <si>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</si>
  <si>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</si>
  <si>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</si>
  <si>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</si>
  <si>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</si>
  <si>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</si>
  <si>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</si>
  <si>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</si>
  <si>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</si>
  <si>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</si>
  <si>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</si>
  <si>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</si>
  <si>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</si>
  <si>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</si>
  <si>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</si>
  <si>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</si>
  <si>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</si>
  <si>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</si>
  <si>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</si>
  <si>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</si>
  <si>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</si>
  <si>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</si>
  <si>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</si>
  <si>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</si>
  <si>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</si>
  <si>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</si>
  <si>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</si>
  <si>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</si>
  <si>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</si>
  <si>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</si>
  <si>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</si>
  <si>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</si>
  <si>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</si>
  <si>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</si>
  <si>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</si>
  <si>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</si>
  <si>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</si>
  <si>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</si>
  <si>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</si>
  <si>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</si>
  <si>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</si>
  <si>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</si>
  <si>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</si>
  <si>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</si>
  <si>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</si>
  <si>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</si>
  <si>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</si>
  <si>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</si>
  <si>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</si>
  <si>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</si>
  <si>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</si>
  <si>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</si>
  <si>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</si>
  <si>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</si>
  <si>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</si>
  <si>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</si>
  <si>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</si>
  <si>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</si>
  <si>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</si>
  <si>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</si>
  <si>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</si>
  <si>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</si>
  <si>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</si>
  <si>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</si>
  <si>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</si>
  <si>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</si>
  <si>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</si>
  <si>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</si>
  <si>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</si>
  <si>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</si>
  <si>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</si>
  <si>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</si>
  <si>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</si>
  <si>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</si>
  <si>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</si>
  <si>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</si>
  <si>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</si>
  <si>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</si>
  <si>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</si>
  <si>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</si>
  <si>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</si>
  <si>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</si>
  <si>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</si>
  <si>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</si>
  <si>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</si>
  <si>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</si>
  <si>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</si>
  <si>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</si>
  <si>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</si>
  <si>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</si>
  <si>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</si>
  <si>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</si>
  <si>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</si>
  <si>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</si>
  <si>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</si>
  <si>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</si>
  <si>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</si>
  <si>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</si>
  <si>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</si>
  <si>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</si>
  <si>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</si>
  <si>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</si>
  <si>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</si>
  <si>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</si>
  <si>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</si>
  <si>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</si>
  <si>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</si>
  <si>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</si>
  <si>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</si>
  <si>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</si>
  <si>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</si>
  <si>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</si>
  <si>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</si>
  <si>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</si>
  <si>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</si>
  <si>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</si>
  <si>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</si>
  <si>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</si>
  <si>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</si>
  <si>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</si>
  <si>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</si>
  <si>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</si>
  <si>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</si>
  <si>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</si>
  <si>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</si>
  <si>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</si>
  <si>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</si>
  <si>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</si>
  <si>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</si>
  <si>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</si>
  <si>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</si>
  <si>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</si>
  <si>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</si>
  <si>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</si>
  <si>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</si>
  <si>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</si>
  <si>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</si>
  <si>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</si>
  <si>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</si>
  <si>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</si>
  <si>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</si>
  <si>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</si>
  <si>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</si>
  <si>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</si>
  <si>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</si>
  <si>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</si>
  <si>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</si>
  <si>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</si>
  <si>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</si>
  <si>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</si>
  <si>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</si>
  <si>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</si>
  <si>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</si>
  <si>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</si>
  <si>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</si>
  <si>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</si>
  <si>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</si>
  <si>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</si>
  <si>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</si>
  <si>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</si>
  <si>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</si>
  <si>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</si>
  <si>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</si>
  <si>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</si>
  <si>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</si>
  <si>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</si>
  <si>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</si>
  <si>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</si>
  <si>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</si>
  <si>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</si>
  <si>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</si>
  <si>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</si>
  <si>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</si>
  <si>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</si>
  <si>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</si>
  <si>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</si>
  <si>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</si>
  <si>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</si>
  <si>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</si>
  <si>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</si>
  <si>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</si>
  <si>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</si>
  <si>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</si>
  <si>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</si>
  <si>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</si>
  <si>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</si>
  <si>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</si>
  <si>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</si>
  <si>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</si>
  <si>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</si>
  <si>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</si>
  <si>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</si>
  <si>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</si>
  <si>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</si>
  <si>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</si>
  <si>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</si>
  <si>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</si>
  <si>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</si>
  <si>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</si>
  <si>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</si>
  <si>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</si>
  <si>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</si>
  <si>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</si>
  <si>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</si>
  <si>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</si>
  <si>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</si>
  <si>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</si>
  <si>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</si>
  <si>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</si>
  <si>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</si>
  <si>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</si>
  <si>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</si>
  <si>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</si>
  <si>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</si>
  <si>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</si>
  <si>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</si>
  <si>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</si>
  <si>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</si>
  <si>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</si>
  <si>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</si>
  <si>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</si>
  <si>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</si>
  <si>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</si>
  <si>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</si>
  <si>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</si>
  <si>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</si>
  <si>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</si>
  <si>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</si>
  <si>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</si>
  <si>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</si>
  <si>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</si>
  <si>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</si>
  <si>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</si>
  <si>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</si>
  <si>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</si>
  <si>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</si>
  <si>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</si>
  <si>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</si>
  <si>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</si>
  <si>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</si>
  <si>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</si>
  <si>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</si>
  <si>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</si>
  <si>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</si>
  <si>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</si>
  <si>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</si>
  <si>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</si>
  <si>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</si>
  <si>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</si>
  <si>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</si>
  <si>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</si>
  <si>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</si>
  <si>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</si>
  <si>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</si>
  <si>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</si>
  <si>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</si>
  <si>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</si>
  <si>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</si>
  <si>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</si>
  <si>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</si>
  <si>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</si>
  <si>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</si>
  <si>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</si>
  <si>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</si>
  <si>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</si>
  <si>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</si>
  <si>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</si>
  <si>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</si>
  <si>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</si>
  <si>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</si>
  <si>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</si>
  <si>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</si>
  <si>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</si>
  <si>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</si>
  <si>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</si>
  <si>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</si>
  <si>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</si>
  <si>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</si>
  <si>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</si>
  <si>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</si>
  <si>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</si>
  <si>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</si>
  <si>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</si>
  <si>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</si>
  <si>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</si>
  <si>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</si>
  <si>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</si>
  <si>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</si>
  <si>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</si>
  <si>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</si>
  <si>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</si>
  <si>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</si>
  <si>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</si>
  <si>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</si>
  <si>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</si>
  <si>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</si>
  <si>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</si>
  <si>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</si>
  <si>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</si>
  <si>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</si>
  <si>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</si>
  <si>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</si>
  <si>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</si>
  <si>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</si>
  <si>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</si>
  <si>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</si>
  <si>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</si>
  <si>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</si>
  <si>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</si>
  <si>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</si>
  <si>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</si>
  <si>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</si>
  <si>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</si>
  <si>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</si>
  <si>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</si>
  <si>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</si>
  <si>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</si>
  <si>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</si>
  <si>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</si>
  <si>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</si>
  <si>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</si>
  <si>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</si>
  <si>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</si>
  <si>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</si>
  <si>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</si>
  <si>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</si>
  <si>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</si>
  <si>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</si>
  <si>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</si>
  <si>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</si>
  <si>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</si>
  <si>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</si>
  <si>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</si>
  <si>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</si>
  <si>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</si>
  <si>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</si>
  <si>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</si>
  <si>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</si>
  <si>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</si>
  <si>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</si>
  <si>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</si>
  <si>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</si>
  <si>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</si>
  <si>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</si>
  <si>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</si>
  <si>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</si>
  <si>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</si>
  <si>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</si>
  <si>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</si>
  <si>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</si>
  <si>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</si>
  <si>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</si>
  <si>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</si>
  <si>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</si>
  <si>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</si>
  <si>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</si>
  <si>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</si>
  <si>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</si>
  <si>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</si>
  <si>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</si>
  <si>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</si>
  <si>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</si>
  <si>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</si>
  <si>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</si>
  <si>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</si>
  <si>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</si>
  <si>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</si>
  <si>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</si>
  <si>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</si>
  <si>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</si>
  <si>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</si>
  <si>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</si>
  <si>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</si>
  <si>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</si>
  <si>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</si>
  <si>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</si>
  <si>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</si>
  <si>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</si>
  <si>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</si>
  <si>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</si>
  <si>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</si>
  <si>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</si>
  <si>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</si>
  <si>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</si>
  <si>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</si>
  <si>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</si>
  <si>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</si>
  <si>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</si>
  <si>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</si>
  <si>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</si>
  <si>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</si>
  <si>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</si>
  <si>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</si>
  <si>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</si>
  <si>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</si>
  <si>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</si>
  <si>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</si>
  <si>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</si>
  <si>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</si>
  <si>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</si>
  <si>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</si>
  <si>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</si>
  <si>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</si>
  <si>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</si>
  <si>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</si>
  <si>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</si>
  <si>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</si>
  <si>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</si>
  <si>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</si>
  <si>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</si>
  <si>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</si>
  <si>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</si>
  <si>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</si>
  <si>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</si>
  <si>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</si>
  <si>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</si>
  <si>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</si>
  <si>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</si>
  <si>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</si>
  <si>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</si>
  <si>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</si>
  <si>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</si>
  <si>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</si>
  <si>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</si>
  <si>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</si>
  <si>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</si>
  <si>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</si>
  <si>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</si>
  <si>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</si>
  <si>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</si>
  <si>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</si>
  <si>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</si>
  <si>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</si>
  <si>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</si>
  <si>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</si>
  <si>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</si>
  <si>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</si>
  <si>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</si>
  <si>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</si>
  <si>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</si>
  <si>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</si>
  <si>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</si>
  <si>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</si>
  <si>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</si>
  <si>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</si>
  <si>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</si>
  <si>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</si>
  <si>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</si>
  <si>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</si>
  <si>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</si>
  <si>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</si>
  <si>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</si>
  <si>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</si>
  <si>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</si>
  <si>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</si>
  <si>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</si>
  <si>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</si>
  <si>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</si>
  <si>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</si>
  <si>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</si>
  <si>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</si>
  <si>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</si>
  <si>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</si>
  <si>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</si>
  <si>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</si>
  <si>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</si>
  <si>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</si>
  <si>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</si>
  <si>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</si>
  <si>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</si>
  <si>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</si>
  <si>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</si>
  <si>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</si>
  <si>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</si>
  <si>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</si>
  <si>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</si>
  <si>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</si>
  <si>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</si>
  <si>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</si>
  <si>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</si>
  <si>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</si>
  <si>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</si>
  <si>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</si>
  <si>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</si>
  <si>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</si>
  <si>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</si>
  <si>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</si>
  <si>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</si>
  <si>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</si>
  <si>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</si>
  <si>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</si>
  <si>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</si>
  <si>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</si>
  <si>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</si>
  <si>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</si>
  <si>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</si>
  <si>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</si>
  <si>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</si>
  <si>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</si>
  <si>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</si>
  <si>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</si>
  <si>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</si>
  <si>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</si>
  <si>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</si>
  <si>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</si>
  <si>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</si>
  <si>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</si>
  <si>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</si>
  <si>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</si>
  <si>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</si>
  <si>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</si>
  <si>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</si>
  <si>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</si>
  <si>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</si>
  <si>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</si>
  <si>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</si>
  <si>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</si>
  <si>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</si>
  <si>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</si>
  <si>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</si>
  <si>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</si>
  <si>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</si>
  <si>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</si>
  <si>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</si>
  <si>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</si>
  <si>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</si>
  <si>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</si>
  <si>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</si>
  <si>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</si>
  <si>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</si>
  <si>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</si>
  <si>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</si>
  <si>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</si>
  <si>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</si>
  <si>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</si>
  <si>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</si>
  <si>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</si>
  <si>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</si>
  <si>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</si>
  <si>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</si>
  <si>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</si>
  <si>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</si>
  <si>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</si>
  <si>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</si>
  <si>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</si>
  <si>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</si>
  <si>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</si>
  <si>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</si>
  <si>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</si>
  <si>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</si>
  <si>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</si>
  <si>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</si>
  <si>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</si>
  <si>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</si>
  <si>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</si>
  <si>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</si>
  <si>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</si>
  <si>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</si>
  <si>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</si>
  <si>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</si>
  <si>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</si>
  <si>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</si>
  <si>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</si>
  <si>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</si>
  <si>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</si>
  <si>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</si>
  <si>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</si>
  <si>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</si>
  <si>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</si>
  <si>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</si>
  <si>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</si>
  <si>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</si>
  <si>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</si>
  <si>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</si>
  <si>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</si>
  <si>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</si>
  <si>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</si>
  <si>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</si>
  <si>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</si>
  <si>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</si>
  <si>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</si>
  <si>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</si>
  <si>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</si>
  <si>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</si>
  <si>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</si>
  <si>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</si>
  <si>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</si>
  <si>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</si>
  <si>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</si>
  <si>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</si>
  <si>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</si>
  <si>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</si>
  <si>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</si>
  <si>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</si>
  <si>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</si>
  <si>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</si>
  <si>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</si>
  <si>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</si>
  <si>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</si>
  <si>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</si>
  <si>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</si>
  <si>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</si>
  <si>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</si>
  <si>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</si>
  <si>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</si>
  <si>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</si>
  <si>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</si>
  <si>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</si>
  <si>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</si>
  <si>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</si>
  <si>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</si>
  <si>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</si>
  <si>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</si>
  <si>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</si>
  <si>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</si>
  <si>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</si>
  <si>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</si>
  <si>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</si>
  <si>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</si>
  <si>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</si>
  <si>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</si>
  <si>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</si>
  <si>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</si>
  <si>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</si>
  <si>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</si>
  <si>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</si>
  <si>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</si>
  <si>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</si>
  <si>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</si>
  <si>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</si>
  <si>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</si>
  <si>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</si>
  <si>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</si>
  <si>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</si>
  <si>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</si>
  <si>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</si>
  <si>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</si>
  <si>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</si>
  <si>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</si>
  <si>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</si>
  <si>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</si>
  <si>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</si>
  <si>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</si>
  <si>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</si>
  <si>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</si>
  <si>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</si>
  <si>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</si>
  <si>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</si>
  <si>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</si>
  <si>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</si>
  <si>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</si>
  <si>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</si>
  <si>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</si>
  <si>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</si>
  <si>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</si>
  <si>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</si>
  <si>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</si>
  <si>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</si>
  <si>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</si>
  <si>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</si>
  <si>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</si>
  <si>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</si>
  <si>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</si>
  <si>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</si>
  <si>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</si>
  <si>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</si>
  <si>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</si>
  <si>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</si>
  <si>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</si>
  <si>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</si>
  <si>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</si>
  <si>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</si>
  <si>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</si>
  <si>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</si>
  <si>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</si>
  <si>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</si>
  <si>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</si>
  <si>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</si>
  <si>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</si>
  <si>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</si>
  <si>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</si>
  <si>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</si>
  <si>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</si>
  <si>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</si>
  <si>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</si>
  <si>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</si>
  <si>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</si>
  <si>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</si>
  <si>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</si>
  <si>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</si>
  <si>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</si>
  <si>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</si>
  <si>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</si>
  <si>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</si>
  <si>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</si>
  <si>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</si>
  <si>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</si>
  <si>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</si>
  <si>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</si>
  <si>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</si>
  <si>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</si>
  <si>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</si>
  <si>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</si>
  <si>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</si>
  <si>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</si>
  <si>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</si>
  <si>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</si>
  <si>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</si>
  <si>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</si>
  <si>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</si>
  <si>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</si>
  <si>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</si>
  <si>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</si>
  <si>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</si>
  <si>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</si>
  <si>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</si>
  <si>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</si>
  <si>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</si>
  <si>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</si>
  <si>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</si>
  <si>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</si>
  <si>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</si>
  <si>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</si>
  <si>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</si>
  <si>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</si>
  <si>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</si>
  <si>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</si>
  <si>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</si>
  <si>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</si>
  <si>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</si>
  <si>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</si>
  <si>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</si>
  <si>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</si>
  <si>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</si>
  <si>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</si>
  <si>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</si>
  <si>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</si>
  <si>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</si>
  <si>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</si>
  <si>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</si>
  <si>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</si>
  <si>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</si>
  <si>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</si>
  <si>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</si>
  <si>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</si>
  <si>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</si>
  <si>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</si>
  <si>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</si>
  <si>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</si>
  <si>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</si>
  <si>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</si>
  <si>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</si>
  <si>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</si>
  <si>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</si>
  <si>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</si>
  <si>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</si>
  <si>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</si>
  <si>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</si>
  <si>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</si>
  <si>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</si>
  <si>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</si>
  <si>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</si>
  <si>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</si>
  <si>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</si>
  <si>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</si>
  <si>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</si>
  <si>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</si>
  <si>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</si>
  <si>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</si>
  <si>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</si>
  <si>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</si>
  <si>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</si>
  <si>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</si>
  <si>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</si>
  <si>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</si>
  <si>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</si>
  <si>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</si>
  <si>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</si>
  <si>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</si>
  <si>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</si>
  <si>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</si>
  <si>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</si>
  <si>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</si>
  <si>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</si>
  <si>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</si>
  <si>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</si>
  <si>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</si>
  <si>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</si>
  <si>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</si>
  <si>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</si>
  <si>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</si>
  <si>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</si>
  <si>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</si>
  <si>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</si>
  <si>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</si>
  <si>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</si>
  <si>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</si>
  <si>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</si>
  <si>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</si>
  <si>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</si>
  <si>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</si>
  <si>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</si>
  <si>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</si>
  <si>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</si>
  <si>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</si>
  <si>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</si>
  <si>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</si>
  <si>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</si>
  <si>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</si>
  <si>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</si>
  <si>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</si>
  <si>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</si>
  <si>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</si>
  <si>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</si>
  <si>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</si>
  <si>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</si>
  <si>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</si>
  <si>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</si>
  <si>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</si>
  <si>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</si>
  <si>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</si>
  <si>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</si>
  <si>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</si>
  <si>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</si>
  <si>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</si>
  <si>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</si>
  <si>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</si>
  <si>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</si>
  <si>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</si>
  <si>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</si>
  <si>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</si>
  <si>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</si>
  <si>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</si>
  <si>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</si>
  <si>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</si>
  <si>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</si>
  <si>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</si>
  <si>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</si>
  <si>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</si>
  <si>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</si>
  <si>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</si>
  <si>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</si>
  <si>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</si>
  <si>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</si>
  <si>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</si>
  <si>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</si>
  <si>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</si>
  <si>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</si>
  <si>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</si>
  <si>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</si>
  <si>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</si>
  <si>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</si>
  <si>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</si>
  <si>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</si>
  <si>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</si>
  <si>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</si>
  <si>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</si>
  <si>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</si>
  <si>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</si>
  <si>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</si>
  <si>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</si>
  <si>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</si>
  <si>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</si>
  <si>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</si>
  <si>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</si>
  <si>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</si>
  <si>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</si>
  <si>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</si>
  <si>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</si>
  <si>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</si>
  <si>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</si>
  <si>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</si>
  <si>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</si>
  <si>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</si>
  <si>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</si>
  <si>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</si>
  <si>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</si>
  <si>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</si>
  <si>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</si>
  <si>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</si>
  <si>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</si>
  <si>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</si>
  <si>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</si>
  <si>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</si>
  <si>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</si>
  <si>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</si>
  <si>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</si>
  <si>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</si>
  <si>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</si>
  <si>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</si>
  <si>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</si>
  <si>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</si>
  <si>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</si>
  <si>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</si>
  <si>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</si>
  <si>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</si>
  <si>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</si>
  <si>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</si>
  <si>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</si>
  <si>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</si>
  <si>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</si>
  <si>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</si>
  <si>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</si>
  <si>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</si>
  <si>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</si>
  <si>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</si>
  <si>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</si>
  <si>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</si>
  <si>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</si>
  <si>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</si>
  <si>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</si>
  <si>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</si>
  <si>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</si>
  <si>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</si>
  <si>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</si>
  <si>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</si>
  <si>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</si>
  <si>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</si>
  <si>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</si>
  <si>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</si>
  <si>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</si>
  <si>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</si>
  <si>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</si>
  <si>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</si>
  <si>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</si>
  <si>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</si>
  <si>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</si>
  <si>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</si>
  <si>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</si>
  <si>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</si>
  <si>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</si>
  <si>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</si>
  <si>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</si>
  <si>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</si>
  <si>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</si>
  <si>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</si>
  <si>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</si>
  <si>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</si>
  <si>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</si>
  <si>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</si>
  <si>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</si>
  <si>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</si>
  <si>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</si>
  <si>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</si>
  <si>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</si>
  <si>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</si>
  <si>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</si>
  <si>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</si>
  <si>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</si>
  <si>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</si>
  <si>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</si>
  <si>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</si>
  <si>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</si>
  <si>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</si>
  <si>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</si>
  <si>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</si>
  <si>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</si>
  <si>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</si>
  <si>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</si>
  <si>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</si>
  <si>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</si>
  <si>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</si>
  <si>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</si>
  <si>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</si>
  <si>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</si>
  <si>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</si>
  <si>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</si>
  <si>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</si>
  <si>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</si>
  <si>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</si>
  <si>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</si>
  <si>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</si>
  <si>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</si>
  <si>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</si>
  <si>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</si>
  <si>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</si>
  <si>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</si>
  <si>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</si>
  <si>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</si>
  <si>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</si>
  <si>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</si>
  <si>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</si>
  <si>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</si>
  <si>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</si>
  <si>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</si>
  <si>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</si>
  <si>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</si>
  <si>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</si>
  <si>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</si>
  <si>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</si>
  <si>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</si>
  <si>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</si>
  <si>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</si>
  <si>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</si>
  <si>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</si>
  <si>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</si>
  <si>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</si>
  <si>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</si>
  <si>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</si>
  <si>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</si>
  <si>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</si>
  <si>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</si>
  <si>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</si>
  <si>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</si>
  <si>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</si>
  <si>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</si>
  <si>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</si>
  <si>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</si>
  <si>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</si>
  <si>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</si>
  <si>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</si>
  <si>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</si>
  <si>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</si>
  <si>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</si>
  <si>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</si>
  <si>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</si>
  <si>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</si>
  <si>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</si>
  <si>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</si>
  <si>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</si>
  <si>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</si>
  <si>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</si>
  <si>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</si>
  <si>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</si>
  <si>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</si>
  <si>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</si>
  <si>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</si>
  <si>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</si>
  <si>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</si>
  <si>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</si>
  <si>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</si>
  <si>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</si>
  <si>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</si>
  <si>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</si>
  <si>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</si>
  <si>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</si>
  <si>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</si>
  <si>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</si>
  <si>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</si>
  <si>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</si>
  <si>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</si>
  <si>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</si>
  <si>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</si>
  <si>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</si>
  <si>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</si>
  <si>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</si>
  <si>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</si>
  <si>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</si>
  <si>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</si>
  <si>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</si>
  <si>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</si>
  <si>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</si>
  <si>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</si>
  <si>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</si>
  <si>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</si>
  <si>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</si>
  <si>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</si>
  <si>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</si>
  <si>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</si>
  <si>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</si>
  <si>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</si>
  <si>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</si>
  <si>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</si>
  <si>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</si>
  <si>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</si>
  <si>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</si>
  <si>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</si>
  <si>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</si>
  <si>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</si>
  <si>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</si>
  <si>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</si>
  <si>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</si>
  <si>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</si>
  <si>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</si>
  <si>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</si>
  <si>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</si>
  <si>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</si>
  <si>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</si>
  <si>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</si>
  <si>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</si>
  <si>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</si>
  <si>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</si>
  <si>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</si>
  <si>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</si>
  <si>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</si>
  <si>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</si>
  <si>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</si>
  <si>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</si>
  <si>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</si>
  <si>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</si>
  <si>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</si>
  <si>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</si>
  <si>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</si>
  <si>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</si>
  <si>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</si>
  <si>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</si>
  <si>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</si>
  <si>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</si>
  <si>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</si>
  <si>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</si>
  <si>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</si>
  <si>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</si>
  <si>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</si>
  <si>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</si>
  <si>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</si>
  <si>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</si>
  <si>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</si>
  <si>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</si>
  <si>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</si>
  <si>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</si>
  <si>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</si>
  <si>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</si>
  <si>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</si>
  <si>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</si>
  <si>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</si>
  <si>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</si>
  <si>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</si>
  <si>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</si>
  <si>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</si>
  <si>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</si>
  <si>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</si>
  <si>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</si>
  <si>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</si>
  <si>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</si>
  <si>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</si>
  <si>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</si>
  <si>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</si>
  <si>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</si>
  <si>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</si>
  <si>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</si>
  <si>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</si>
  <si>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</si>
  <si>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</si>
  <si>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</si>
  <si>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</si>
  <si>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</si>
  <si>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</si>
  <si>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</si>
  <si>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</si>
  <si>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</si>
  <si>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</si>
  <si>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</si>
  <si>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</si>
  <si>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</si>
  <si>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</si>
  <si>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</si>
  <si>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</si>
  <si>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</si>
  <si>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</si>
  <si>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</si>
  <si>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</si>
  <si>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</si>
  <si>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</si>
  <si>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</si>
  <si>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</si>
  <si>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</si>
  <si>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</si>
  <si>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</si>
  <si>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</si>
  <si>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</si>
  <si>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</si>
  <si>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</si>
  <si>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</si>
  <si>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</si>
  <si>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</si>
  <si>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</si>
  <si>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</si>
  <si>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</si>
  <si>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</si>
  <si>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</si>
  <si>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</si>
  <si>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</si>
  <si>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</si>
  <si>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</si>
  <si>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</si>
  <si>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</si>
  <si>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</si>
  <si>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</si>
  <si>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</si>
  <si>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</si>
  <si>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</si>
  <si>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</si>
  <si>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</si>
  <si>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</si>
  <si>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</si>
  <si>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</si>
  <si>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</si>
  <si>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</si>
  <si>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</si>
  <si>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</si>
  <si>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</si>
  <si>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</si>
  <si>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</si>
  <si>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</si>
  <si>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</si>
  <si>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</si>
  <si>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</si>
  <si>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</si>
  <si>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</si>
  <si>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</si>
  <si>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</si>
  <si>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</si>
  <si>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</si>
  <si>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</si>
  <si>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</si>
  <si>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</si>
  <si>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</si>
  <si>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</si>
  <si>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</si>
  <si>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</si>
  <si>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</si>
  <si>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</si>
  <si>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</si>
  <si>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</si>
  <si>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</si>
  <si>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</si>
  <si>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</si>
  <si>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</si>
  <si>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</si>
  <si>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</si>
  <si>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</si>
  <si>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</si>
  <si>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</si>
  <si>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</si>
  <si>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</si>
  <si>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</si>
  <si>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</si>
  <si>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</si>
  <si>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</si>
  <si>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</si>
  <si>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</si>
  <si>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</si>
  <si>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</si>
  <si>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</si>
  <si>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</si>
  <si>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</si>
  <si>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</si>
  <si>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</si>
  <si>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</si>
  <si>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</si>
  <si>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</si>
  <si>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</si>
  <si>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</si>
  <si>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</si>
  <si>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</si>
  <si>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</si>
  <si>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</si>
  <si>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</si>
  <si>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</si>
  <si>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</si>
  <si>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</si>
  <si>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</si>
  <si>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</si>
  <si>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</si>
  <si>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</si>
  <si>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</si>
  <si>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</si>
  <si>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</si>
  <si>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</si>
  <si>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</si>
  <si>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</si>
  <si>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</si>
  <si>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</si>
  <si>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</si>
  <si>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</si>
  <si>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</si>
  <si>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</si>
  <si>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</si>
  <si>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</si>
  <si>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</si>
  <si>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</si>
  <si>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</si>
  <si>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</si>
  <si>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</si>
  <si>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</si>
  <si>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</si>
  <si>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</si>
  <si>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</si>
  <si>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</si>
  <si>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</si>
  <si>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</si>
  <si>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</si>
  <si>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</si>
  <si>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</si>
  <si>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</si>
  <si>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</si>
  <si>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</si>
  <si>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</si>
  <si>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</si>
  <si>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</si>
  <si>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</si>
  <si>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</si>
  <si>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</si>
  <si>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</si>
  <si>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</si>
  <si>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</si>
  <si>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</si>
  <si>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</si>
  <si>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</si>
  <si>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</si>
  <si>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</si>
  <si>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</si>
  <si>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</si>
  <si>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</si>
  <si>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</si>
  <si>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</si>
  <si>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</si>
  <si>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</si>
  <si>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</si>
  <si>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</si>
  <si>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</si>
  <si>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</si>
  <si>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</si>
  <si>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</si>
  <si>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</si>
  <si>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</si>
  <si>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</si>
  <si>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</si>
  <si>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</si>
  <si>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</si>
  <si>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</si>
  <si>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</si>
  <si>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</si>
  <si>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</si>
  <si>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</si>
  <si>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</si>
  <si>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</si>
  <si>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</si>
  <si>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</si>
  <si>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</si>
  <si>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</si>
  <si>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</si>
  <si>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</si>
  <si>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</si>
  <si>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</si>
  <si>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</si>
  <si>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</si>
  <si>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</si>
  <si>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</si>
  <si>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</si>
  <si>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</si>
  <si>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</si>
  <si>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</si>
  <si>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</si>
  <si>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</si>
  <si>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</si>
  <si>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</si>
  <si>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</si>
  <si>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</si>
  <si>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</si>
  <si>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</si>
  <si>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</si>
  <si>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</si>
  <si>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</si>
  <si>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</si>
  <si>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</si>
  <si>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</si>
  <si>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</si>
  <si>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</si>
  <si>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</si>
  <si>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</si>
  <si>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</si>
  <si>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</si>
  <si>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</si>
  <si>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</si>
  <si>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</si>
  <si>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</si>
  <si>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</si>
  <si>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</si>
  <si>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</si>
  <si>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</si>
  <si>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</si>
  <si>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</si>
  <si>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</si>
  <si>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</si>
  <si>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</si>
  <si>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</si>
  <si>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</si>
  <si>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</si>
  <si>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</si>
  <si>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</si>
  <si>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</si>
  <si>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</si>
  <si>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</si>
  <si>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</si>
  <si>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</si>
  <si>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</si>
  <si>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</si>
  <si>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</si>
  <si>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</si>
  <si>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</si>
  <si>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</si>
  <si>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</si>
  <si>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</si>
  <si>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</si>
  <si>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</si>
  <si>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</si>
  <si>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</si>
  <si>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</si>
  <si>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</si>
  <si>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</si>
  <si>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</si>
  <si>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</si>
  <si>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</si>
  <si>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</si>
  <si>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</si>
  <si>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</si>
  <si>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</si>
  <si>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</si>
  <si>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</si>
  <si>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</si>
  <si>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</si>
  <si>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</si>
  <si>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</si>
  <si>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</si>
  <si>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</si>
  <si>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</si>
  <si>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</si>
  <si>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</si>
  <si>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</si>
  <si>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</si>
  <si>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</si>
  <si>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</si>
  <si>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</si>
  <si>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</si>
  <si>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</si>
  <si>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</si>
  <si>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</si>
  <si>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</si>
  <si>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</si>
  <si>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</si>
  <si>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</si>
  <si>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</si>
  <si>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</si>
  <si>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</si>
  <si>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</si>
  <si>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</si>
  <si>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</si>
  <si>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</si>
  <si>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</si>
  <si>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</si>
  <si>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</si>
  <si>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</si>
  <si>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</si>
  <si>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</si>
  <si>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</si>
  <si>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</si>
  <si>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</si>
  <si>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</si>
  <si>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</si>
  <si>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</si>
  <si>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</si>
  <si>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</si>
  <si>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</si>
  <si>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</si>
  <si>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</si>
  <si>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</si>
  <si>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</si>
  <si>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</si>
  <si>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</si>
  <si>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</si>
  <si>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</si>
  <si>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</si>
  <si>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</si>
  <si>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</si>
  <si>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</si>
  <si>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</si>
  <si>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</si>
  <si>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</si>
  <si>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</si>
  <si>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</si>
  <si>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</si>
  <si>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</si>
  <si>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</si>
  <si>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</si>
  <si>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</si>
  <si>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</si>
  <si>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</si>
  <si>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</si>
  <si>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</si>
  <si>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</si>
  <si>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</si>
  <si>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</si>
  <si>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</si>
  <si>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</si>
  <si>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</si>
  <si>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</si>
  <si>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</si>
  <si>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</si>
  <si>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</si>
  <si>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</si>
  <si>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</si>
  <si>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</si>
  <si>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</si>
  <si>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</si>
  <si>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</si>
  <si>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</si>
  <si>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</si>
  <si>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</si>
  <si>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</si>
  <si>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</si>
  <si>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</si>
  <si>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</si>
  <si>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</si>
  <si>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</si>
  <si>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</si>
  <si>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</si>
  <si>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</si>
  <si>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</si>
  <si>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</si>
  <si>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</si>
  <si>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</si>
  <si>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</si>
  <si>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</si>
  <si>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</si>
  <si>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</si>
  <si>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</si>
  <si>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</si>
  <si>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</si>
  <si>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</si>
  <si>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</si>
  <si>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</si>
  <si>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</si>
  <si>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</si>
  <si>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</si>
  <si>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</si>
  <si>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</si>
  <si>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</si>
  <si>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</si>
  <si>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</si>
  <si>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</si>
  <si>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</si>
  <si>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</si>
  <si>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</si>
  <si>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</si>
  <si>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</si>
  <si>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</si>
  <si>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</si>
  <si>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</si>
  <si>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</si>
  <si>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</si>
  <si>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</si>
  <si>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</si>
  <si>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</si>
  <si>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</si>
  <si>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</si>
  <si>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</si>
  <si>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</si>
  <si>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</si>
  <si>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</si>
  <si>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</si>
  <si>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</si>
  <si>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</si>
  <si>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</si>
  <si>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</si>
  <si>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</si>
  <si>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</si>
  <si>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</si>
  <si>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</si>
  <si>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</si>
  <si>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</si>
  <si>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</si>
  <si>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</si>
  <si>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</si>
  <si>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</si>
  <si>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</si>
  <si>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</si>
  <si>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</si>
  <si>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</si>
  <si>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</si>
  <si>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</si>
  <si>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</si>
  <si>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</si>
  <si>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</si>
  <si>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</si>
  <si>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</si>
  <si>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</si>
  <si>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</si>
  <si>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</si>
  <si>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</si>
  <si>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</si>
  <si>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</si>
  <si>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</si>
  <si>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</si>
  <si>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</si>
  <si>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</si>
  <si>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</si>
  <si>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</si>
  <si>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</si>
  <si>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</si>
  <si>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</si>
  <si>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</si>
  <si>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</si>
  <si>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</si>
  <si>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</si>
  <si>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</si>
  <si>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</si>
  <si>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</si>
  <si>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</si>
  <si>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</si>
  <si>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</si>
  <si>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</si>
  <si>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</si>
  <si>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</si>
  <si>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</si>
  <si>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</si>
  <si>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</si>
  <si>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</si>
  <si>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</si>
  <si>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</si>
  <si>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</si>
  <si>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</si>
  <si>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</si>
  <si>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</si>
  <si>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</si>
  <si>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</si>
  <si>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</si>
  <si>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</si>
  <si>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</si>
  <si>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</si>
  <si>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</si>
  <si>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</si>
  <si>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</si>
  <si>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</si>
  <si>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</si>
  <si>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</si>
  <si>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</si>
  <si>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</si>
  <si>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</si>
  <si>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</si>
  <si>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</si>
  <si>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</si>
  <si>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</si>
  <si>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</si>
  <si>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</si>
  <si>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</si>
  <si>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</si>
  <si>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</si>
  <si>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</si>
  <si>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</si>
  <si>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</si>
  <si>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</si>
  <si>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</si>
  <si>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</si>
  <si>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</si>
  <si>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</si>
  <si>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</si>
  <si>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</si>
  <si>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</si>
  <si>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</si>
  <si>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</si>
  <si>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</si>
  <si>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</si>
  <si>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</si>
  <si>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</si>
  <si>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</si>
  <si>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</si>
  <si>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</si>
  <si>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</si>
  <si>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</si>
  <si>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</si>
  <si>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</si>
  <si>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</si>
  <si>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</si>
  <si>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</si>
  <si>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</si>
  <si>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</si>
  <si>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</si>
  <si>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</si>
  <si>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</si>
  <si>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</si>
  <si>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</si>
  <si>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</si>
  <si>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</si>
  <si>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</si>
  <si>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</si>
  <si>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</si>
  <si>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</si>
  <si>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</si>
  <si>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</si>
  <si>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</si>
  <si>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</si>
  <si>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</si>
  <si>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</si>
  <si>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</si>
  <si>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</si>
  <si>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</si>
  <si>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</si>
  <si>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</si>
  <si>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</si>
  <si>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</si>
  <si>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</si>
  <si>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</si>
  <si>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</si>
  <si>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</si>
  <si>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</si>
  <si>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</si>
  <si>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</si>
  <si>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</si>
  <si>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</si>
  <si>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</si>
  <si>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</si>
  <si>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</si>
  <si>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</si>
  <si>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</si>
  <si>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</si>
  <si>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</si>
  <si>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</si>
  <si>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</si>
  <si>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</si>
  <si>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</si>
  <si>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</si>
  <si>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</si>
  <si>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</si>
  <si>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</si>
  <si>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</si>
  <si>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</si>
  <si>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</si>
  <si>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</si>
  <si>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</si>
  <si>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</si>
  <si>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</si>
  <si>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</si>
  <si>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</si>
  <si>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</si>
  <si>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</si>
  <si>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</si>
  <si>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</si>
  <si>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</si>
  <si>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</si>
  <si>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</si>
  <si>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</si>
  <si>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</si>
  <si>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</si>
  <si>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</si>
  <si>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</si>
  <si>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</si>
  <si>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</si>
  <si>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</si>
  <si>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</si>
  <si>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</si>
  <si>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</si>
  <si>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</si>
  <si>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</si>
  <si>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</si>
  <si>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</si>
  <si>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</si>
  <si>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</si>
  <si>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</si>
  <si>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</si>
  <si>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</si>
  <si>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</si>
  <si>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</si>
  <si>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</si>
  <si>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</si>
  <si>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</si>
  <si>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</si>
  <si>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</si>
  <si>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</si>
  <si>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</si>
  <si>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</si>
  <si>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</si>
  <si>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</si>
  <si>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</si>
  <si>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</si>
  <si>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</si>
  <si>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</si>
  <si>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</si>
  <si>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</si>
  <si>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</si>
  <si>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</si>
  <si>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</si>
  <si>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</si>
  <si>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</si>
  <si>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</si>
  <si>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</si>
  <si>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</si>
  <si>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</si>
  <si>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</si>
  <si>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</si>
  <si>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</si>
  <si>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</si>
  <si>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</si>
  <si>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</si>
  <si>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</si>
  <si>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</si>
  <si>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</si>
  <si>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</si>
  <si>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</si>
  <si>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</si>
  <si>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</si>
  <si>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</si>
  <si>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</si>
  <si>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</si>
  <si>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</si>
  <si>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</si>
  <si>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</si>
  <si>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</si>
  <si>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</si>
  <si>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</si>
  <si>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</si>
  <si>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</si>
  <si>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</si>
  <si>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</si>
  <si>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</si>
  <si>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</si>
  <si>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</si>
  <si>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</si>
  <si>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</si>
  <si>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</si>
  <si>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</si>
  <si>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</si>
  <si>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</si>
  <si>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</si>
  <si>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</si>
  <si>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</si>
  <si>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</si>
  <si>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</si>
  <si>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</si>
  <si>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</si>
  <si>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</si>
  <si>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</si>
  <si>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</si>
  <si>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</si>
  <si>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</si>
  <si>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</si>
  <si>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</si>
  <si>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</si>
  <si>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</si>
  <si>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</si>
  <si>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</si>
  <si>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</si>
  <si>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</si>
  <si>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</si>
  <si>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</si>
  <si>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</si>
  <si>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</si>
  <si>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</si>
  <si>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</si>
  <si>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</si>
  <si>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</si>
  <si>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</si>
  <si>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</si>
  <si>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</si>
  <si>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</si>
  <si>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</si>
  <si>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</si>
  <si>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</si>
  <si>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</si>
  <si>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</si>
  <si>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</si>
  <si>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</si>
  <si>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</si>
  <si>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</si>
  <si>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</si>
  <si>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</si>
  <si>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</si>
  <si>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</si>
  <si>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</si>
  <si>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</si>
  <si>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</si>
  <si>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</si>
  <si>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</si>
  <si>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</si>
  <si>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</si>
  <si>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</si>
  <si>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</si>
  <si>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</si>
  <si>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</si>
  <si>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</si>
  <si>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</si>
  <si>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</si>
  <si>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</si>
  <si>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</si>
  <si>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</si>
  <si>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</si>
  <si>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</si>
  <si>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</si>
  <si>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</si>
  <si>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</si>
  <si>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</si>
  <si>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</si>
  <si>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</si>
  <si>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</si>
  <si>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</si>
  <si>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</si>
  <si>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</si>
  <si>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</si>
  <si>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</si>
  <si>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</si>
  <si>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</si>
  <si>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</si>
  <si>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</si>
  <si>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</si>
  <si>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</si>
  <si>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</si>
  <si>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</si>
  <si>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</si>
  <si>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</si>
  <si>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</si>
  <si>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</si>
  <si>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</si>
  <si>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</si>
  <si>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</si>
  <si>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</si>
  <si>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</si>
  <si>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</si>
  <si>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</si>
  <si>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</si>
  <si>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</si>
  <si>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</si>
  <si>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</si>
  <si>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</si>
  <si>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</si>
  <si>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</si>
  <si>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</si>
  <si>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</si>
  <si>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</si>
  <si>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</si>
  <si>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</si>
  <si>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</si>
  <si>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</si>
  <si>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</si>
  <si>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</si>
  <si>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</si>
  <si>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</si>
  <si>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</si>
  <si>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</si>
  <si>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</si>
  <si>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</si>
  <si>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</si>
  <si>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</si>
  <si>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</si>
  <si>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</si>
  <si>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</si>
  <si>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</si>
  <si>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</si>
  <si>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</si>
  <si>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</si>
  <si>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</si>
  <si>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</si>
  <si>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</si>
  <si>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</si>
  <si>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</si>
  <si>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</si>
  <si>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</si>
  <si>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</si>
  <si>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</si>
  <si>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</si>
  <si>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</si>
  <si>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</si>
  <si>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</si>
  <si>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</si>
  <si>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</si>
  <si>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</si>
  <si>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</si>
  <si>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</si>
  <si>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</si>
  <si>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</si>
  <si>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</si>
  <si>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</si>
  <si>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</si>
  <si>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</si>
  <si>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</si>
  <si>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</si>
  <si>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</si>
  <si>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</si>
  <si>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</si>
  <si>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</si>
  <si>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</si>
  <si>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</si>
  <si>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</si>
  <si>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</si>
  <si>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</si>
  <si>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</si>
  <si>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</si>
  <si>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</si>
  <si>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</si>
  <si>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</si>
  <si>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</si>
  <si>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</si>
  <si>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</si>
  <si>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</si>
  <si>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</si>
  <si>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</si>
  <si>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</si>
  <si>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</si>
  <si>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</si>
  <si>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</si>
  <si>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</si>
  <si>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</si>
  <si>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</si>
  <si>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</si>
  <si>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</si>
  <si>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</si>
  <si>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</si>
  <si>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</si>
  <si>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</si>
  <si>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</si>
  <si>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</si>
  <si>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</si>
  <si>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</si>
  <si>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</si>
  <si>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</si>
  <si>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</si>
  <si>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</si>
  <si>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</si>
  <si>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</si>
  <si>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</si>
  <si>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</si>
  <si>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</si>
  <si>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</si>
  <si>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</si>
  <si>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</si>
  <si>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</si>
  <si>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</si>
  <si>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</si>
  <si>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</si>
  <si>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</si>
  <si>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</si>
  <si>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</si>
  <si>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</si>
  <si>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</si>
  <si>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</si>
  <si>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</si>
  <si>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</si>
  <si>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</si>
  <si>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</si>
  <si>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</si>
  <si>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</si>
  <si>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</si>
  <si>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</si>
  <si>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</si>
  <si>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</si>
  <si>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</si>
  <si>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</si>
  <si>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</si>
  <si>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</si>
  <si>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</si>
  <si>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</si>
  <si>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</si>
  <si>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</si>
  <si>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</si>
  <si>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</si>
  <si>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</si>
  <si>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</si>
  <si>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</si>
  <si>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</si>
  <si>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</si>
  <si>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</si>
  <si>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</si>
  <si>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</si>
  <si>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</si>
  <si>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</si>
  <si>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</si>
  <si>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</si>
  <si>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</si>
  <si>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</si>
  <si>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</si>
  <si>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</si>
  <si>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</si>
  <si>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</si>
  <si>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</si>
  <si>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</si>
  <si>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</si>
  <si>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</si>
  <si>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</si>
  <si>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</si>
  <si>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</si>
  <si>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</si>
  <si>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</si>
  <si>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</si>
  <si>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</si>
  <si>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</si>
  <si>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</si>
  <si>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</si>
  <si>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</si>
  <si>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</si>
  <si>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</si>
  <si>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</si>
  <si>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</si>
  <si>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</si>
  <si>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</si>
  <si>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</si>
  <si>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</si>
  <si>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</si>
  <si>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</si>
  <si>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</si>
  <si>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</si>
  <si>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</si>
  <si>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</si>
  <si>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</si>
  <si>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</si>
  <si>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</si>
  <si>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</si>
  <si>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</si>
  <si>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</si>
  <si>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</si>
  <si>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</si>
  <si>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</si>
  <si>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</si>
  <si>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</si>
  <si>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</si>
  <si>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</si>
  <si>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</si>
  <si>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</si>
  <si>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</si>
  <si>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</si>
  <si>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</si>
  <si>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</si>
  <si>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</si>
  <si>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</si>
  <si>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</si>
  <si>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</si>
  <si>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</si>
  <si>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</si>
  <si>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</si>
  <si>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</si>
  <si>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</si>
  <si>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</si>
  <si>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</si>
  <si>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</si>
  <si>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</si>
  <si>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</si>
  <si>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</si>
  <si>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</si>
  <si>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</si>
  <si>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</si>
  <si>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</si>
  <si>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</si>
  <si>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</si>
  <si>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</si>
  <si>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</si>
  <si>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</si>
  <si>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</si>
  <si>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</si>
  <si>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</si>
  <si>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</si>
  <si>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</si>
  <si>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</si>
  <si>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</si>
  <si>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</si>
  <si>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</si>
  <si>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</si>
  <si>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</si>
  <si>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</si>
  <si>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</si>
  <si>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</si>
  <si>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</si>
  <si>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</si>
  <si>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</si>
  <si>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</si>
  <si>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</si>
  <si>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</si>
  <si>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</si>
  <si>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</si>
  <si>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</si>
  <si>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</si>
  <si>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</si>
  <si>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</si>
  <si>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</si>
  <si>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</si>
  <si>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</si>
  <si>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</si>
  <si>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</si>
  <si>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</si>
  <si>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</si>
  <si>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</si>
  <si>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</si>
  <si>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</si>
  <si>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</si>
  <si>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</si>
  <si>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</si>
  <si>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</si>
  <si>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</si>
  <si>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</si>
  <si>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</si>
  <si>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</si>
  <si>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</si>
  <si>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</si>
  <si>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</si>
  <si>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</si>
  <si>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</si>
  <si>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</si>
  <si>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</si>
  <si>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</si>
  <si>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</si>
  <si>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</si>
  <si>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</si>
  <si>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</si>
  <si>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</si>
  <si>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</si>
  <si>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</si>
  <si>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</si>
  <si>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</si>
  <si>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</si>
  <si>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</si>
  <si>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</si>
  <si>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</si>
  <si>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</si>
  <si>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</si>
  <si>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</si>
  <si>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</si>
  <si>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</si>
  <si>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</si>
  <si>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</si>
  <si>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</si>
  <si>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</si>
  <si>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</si>
  <si>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</si>
  <si>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</si>
  <si>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</si>
  <si>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</si>
  <si>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</si>
  <si>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</si>
  <si>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</si>
  <si>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</si>
  <si>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</si>
  <si>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</si>
  <si>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</si>
  <si>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</si>
  <si>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</si>
  <si>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</si>
  <si>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</si>
  <si>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</si>
  <si>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</si>
  <si>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</si>
  <si>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</si>
  <si>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</si>
  <si>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</si>
  <si>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</si>
  <si>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</si>
  <si>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</si>
  <si>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</si>
  <si>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</si>
  <si>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</si>
  <si>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</si>
  <si>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</si>
  <si>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</si>
  <si>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</si>
  <si>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</si>
  <si>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</si>
  <si>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</si>
  <si>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</si>
  <si>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</si>
  <si>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</si>
  <si>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</si>
  <si>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</si>
  <si>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</si>
  <si>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</si>
  <si>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</si>
  <si>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</si>
  <si>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</si>
  <si>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</si>
  <si>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</si>
  <si>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</si>
  <si>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</si>
  <si>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</si>
  <si>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</si>
  <si>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</si>
  <si>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</si>
  <si>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</si>
  <si>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</si>
  <si>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</si>
  <si>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</si>
  <si>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</si>
  <si>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</si>
  <si>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</si>
  <si>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</si>
  <si>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</si>
  <si>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</si>
  <si>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</si>
  <si>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</si>
  <si>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</si>
  <si>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</si>
  <si>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</si>
  <si>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</si>
  <si>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</si>
  <si>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</si>
  <si>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</si>
  <si>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</si>
  <si>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</si>
  <si>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</si>
  <si>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</si>
  <si>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</si>
  <si>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</si>
  <si>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</si>
  <si>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</si>
  <si>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</si>
  <si>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</si>
  <si>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</si>
  <si>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</si>
  <si>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</si>
  <si>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</si>
  <si>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</si>
  <si>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</si>
  <si>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</si>
  <si>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</si>
  <si>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</si>
  <si>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</si>
  <si>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</si>
  <si>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</si>
  <si>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</si>
  <si>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</si>
  <si>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</si>
  <si>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</si>
  <si>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</si>
  <si>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</si>
  <si>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</si>
  <si>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</si>
  <si>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</si>
  <si>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</si>
  <si>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</si>
  <si>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</si>
  <si>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</si>
  <si>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</si>
  <si>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</si>
  <si>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</si>
  <si>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</si>
  <si>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</si>
  <si>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</si>
  <si>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</si>
  <si>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</si>
  <si>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</si>
  <si>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</si>
  <si>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</si>
  <si>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</si>
  <si>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</si>
  <si>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</si>
  <si>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</si>
  <si>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</si>
  <si>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</si>
  <si>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</si>
  <si>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</si>
  <si>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</si>
  <si>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</si>
  <si>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</si>
  <si>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</si>
  <si>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</si>
  <si>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</si>
  <si>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</si>
  <si>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</si>
  <si>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</si>
  <si>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</si>
  <si>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</si>
  <si>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</si>
  <si>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</si>
  <si>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</si>
  <si>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</si>
  <si>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</si>
  <si>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</si>
  <si>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</si>
  <si>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</si>
  <si>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</si>
  <si>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</si>
  <si>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</si>
  <si>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</si>
  <si>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</si>
  <si>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</si>
  <si>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</si>
  <si>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</si>
  <si>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</si>
  <si>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</si>
  <si>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</si>
  <si>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</si>
  <si>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</si>
  <si>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</si>
  <si>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</si>
  <si>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</si>
  <si>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</si>
  <si>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</si>
  <si>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</si>
  <si>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</si>
  <si>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</si>
  <si>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</si>
  <si>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</si>
  <si>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</si>
  <si>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</si>
  <si>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</si>
  <si>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</si>
  <si>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</si>
  <si>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</si>
  <si>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</si>
  <si>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</si>
  <si>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</si>
  <si>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</si>
  <si>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</si>
  <si>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</si>
  <si>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</si>
  <si>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</si>
  <si>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</si>
  <si>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</si>
  <si>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</si>
  <si>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</si>
  <si>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</si>
  <si>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</si>
  <si>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</si>
  <si>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</si>
  <si>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</si>
  <si>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</si>
  <si>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</si>
  <si>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</si>
  <si>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</si>
  <si>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</si>
  <si>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</si>
  <si>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</si>
  <si>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</si>
  <si>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</si>
  <si>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</si>
  <si>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</si>
  <si>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</si>
  <si>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</si>
  <si>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</si>
  <si>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</si>
  <si>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</si>
  <si>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</si>
  <si>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</si>
  <si>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</si>
  <si>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</si>
  <si>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</si>
  <si>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</si>
  <si>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</si>
  <si>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</si>
  <si>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</si>
  <si>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</si>
  <si>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</si>
  <si>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</si>
  <si>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</si>
  <si>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</si>
  <si>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</si>
  <si>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</si>
  <si>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</si>
  <si>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</si>
  <si>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</si>
  <si>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</si>
  <si>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</si>
  <si>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</si>
  <si>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</si>
  <si>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</si>
  <si>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</si>
  <si>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</si>
  <si>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</si>
  <si>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</si>
  <si>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</si>
  <si>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</si>
  <si>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</si>
  <si>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</si>
  <si>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</si>
  <si>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</si>
  <si>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</si>
  <si>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</si>
  <si>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</si>
  <si>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</si>
  <si>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</si>
  <si>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</si>
  <si>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</si>
  <si>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</si>
  <si>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</si>
  <si>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</si>
  <si>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</si>
  <si>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</si>
  <si>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</si>
  <si>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</si>
  <si>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</si>
  <si>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</si>
  <si>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</si>
  <si>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</si>
  <si>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</si>
  <si>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</si>
  <si>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</si>
  <si>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</si>
  <si>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</si>
  <si>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</si>
  <si>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</si>
  <si>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</si>
  <si>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</si>
  <si>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</si>
  <si>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</si>
  <si>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</si>
  <si>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</si>
  <si>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</si>
  <si>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</si>
  <si>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</si>
  <si>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</si>
  <si>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</si>
  <si>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</si>
  <si>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</si>
  <si>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</si>
  <si>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</si>
  <si>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</si>
  <si>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</si>
  <si>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</si>
  <si>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</si>
  <si>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</si>
  <si>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</si>
  <si>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</si>
  <si>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</si>
  <si>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</si>
  <si>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</si>
  <si>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</si>
  <si>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</si>
  <si>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</si>
  <si>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</si>
  <si>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</si>
  <si>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</si>
  <si>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</si>
  <si>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</si>
  <si>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</si>
  <si>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</si>
  <si>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</si>
  <si>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</si>
  <si>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</si>
  <si>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</si>
  <si>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</si>
  <si>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</si>
  <si>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</si>
  <si>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</si>
  <si>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</si>
  <si>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</si>
  <si>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</si>
  <si>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</si>
  <si>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</si>
  <si>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</si>
  <si>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</si>
  <si>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</si>
  <si>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</si>
  <si>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</si>
  <si>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</si>
  <si>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</si>
  <si>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</si>
  <si>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</si>
  <si>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</si>
  <si>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</si>
  <si>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</si>
  <si>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</si>
  <si>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</si>
  <si>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</si>
  <si>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</si>
  <si>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</si>
  <si>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</si>
  <si>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</si>
  <si>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</si>
  <si>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</si>
  <si>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</si>
  <si>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</si>
  <si>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</si>
  <si>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</si>
  <si>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</si>
  <si>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</si>
  <si>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</si>
  <si>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</si>
  <si>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</si>
  <si>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</si>
  <si>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</si>
  <si>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</si>
  <si>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</si>
  <si>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</si>
  <si>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</si>
  <si>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</si>
  <si>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</si>
  <si>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</si>
  <si>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</si>
  <si>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</si>
  <si>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</si>
  <si>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</si>
  <si>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</si>
  <si>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</si>
  <si>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</si>
  <si>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</si>
  <si>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</si>
  <si>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</si>
  <si>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</si>
  <si>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</si>
  <si>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</si>
  <si>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</si>
  <si>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</si>
  <si>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</si>
  <si>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</si>
  <si>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</si>
  <si>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</si>
  <si>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</si>
  <si>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</si>
  <si>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</si>
  <si>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</si>
  <si>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</si>
  <si>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</si>
  <si>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</si>
  <si>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</si>
  <si>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</si>
  <si>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</si>
  <si>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</si>
  <si>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</si>
  <si>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</si>
  <si>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</si>
  <si>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</si>
  <si>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</si>
  <si>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</si>
  <si>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</si>
  <si>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</si>
  <si>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</si>
  <si>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</si>
  <si>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</si>
  <si>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</si>
  <si>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</si>
  <si>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</si>
  <si>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</si>
  <si>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</si>
  <si>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</si>
  <si>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</si>
  <si>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</si>
  <si>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</si>
  <si>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</si>
  <si>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</si>
  <si>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</si>
  <si>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</si>
  <si>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</si>
  <si>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</si>
  <si>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</si>
  <si>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</si>
  <si>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</si>
  <si>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</si>
  <si>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</si>
  <si>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</si>
  <si>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</si>
  <si>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</si>
  <si>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</si>
  <si>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</si>
  <si>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</si>
  <si>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</si>
  <si>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</si>
  <si>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</si>
  <si>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</si>
  <si>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</si>
  <si>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</si>
  <si>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</si>
  <si>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</si>
  <si>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</si>
  <si>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</si>
  <si>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</si>
  <si>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</si>
  <si>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</si>
  <si>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</si>
  <si>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</si>
  <si>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</si>
  <si>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</si>
  <si>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</si>
  <si>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</si>
  <si>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</si>
  <si>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</si>
  <si>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</si>
  <si>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</si>
  <si>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</si>
  <si>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</si>
  <si>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</si>
  <si>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</si>
  <si>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</si>
  <si>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</si>
  <si>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</si>
  <si>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</si>
  <si>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</si>
  <si>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</si>
  <si>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</si>
  <si>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</si>
  <si>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</si>
  <si>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</si>
  <si>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</si>
  <si>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</si>
  <si>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</si>
  <si>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</si>
  <si>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</si>
  <si>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</si>
  <si>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</si>
  <si>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</si>
  <si>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</si>
  <si>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</si>
  <si>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</si>
  <si>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</si>
  <si>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</si>
  <si>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</si>
  <si>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</si>
  <si>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</si>
  <si>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</si>
  <si>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</si>
  <si>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</si>
  <si>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</si>
  <si>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</si>
  <si>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</si>
  <si>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</si>
  <si>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</si>
  <si>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</si>
  <si>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</si>
  <si>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</si>
  <si>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</si>
  <si>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</si>
  <si>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</si>
  <si>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</si>
  <si>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</si>
  <si>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</si>
  <si>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</si>
  <si>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</si>
  <si>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</si>
  <si>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</si>
  <si>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</si>
  <si>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</si>
  <si>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</si>
  <si>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</si>
  <si>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</si>
  <si>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</si>
  <si>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</si>
  <si>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</si>
  <si>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</si>
  <si>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</si>
  <si>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</si>
  <si>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</si>
  <si>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</si>
  <si>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</si>
  <si>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</si>
  <si>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</si>
  <si>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</si>
  <si>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</si>
  <si>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</si>
  <si>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</si>
  <si>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</si>
  <si>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</si>
  <si>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</si>
  <si>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</si>
  <si>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</si>
  <si>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</si>
  <si>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</si>
  <si>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</si>
  <si>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</si>
  <si>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</si>
  <si>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</si>
  <si>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</si>
  <si>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</si>
  <si>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</si>
  <si>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</si>
  <si>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</si>
  <si>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</si>
  <si>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</si>
  <si>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</si>
  <si>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</si>
  <si>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</si>
  <si>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</si>
  <si>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</si>
  <si>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</si>
  <si>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</si>
  <si>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</si>
  <si>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</si>
  <si>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</si>
  <si>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</si>
  <si>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</si>
  <si>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</si>
  <si>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</si>
  <si>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</si>
  <si>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</si>
  <si>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</si>
  <si>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</si>
  <si>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</si>
  <si>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</si>
  <si>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</si>
  <si>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</si>
  <si>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</si>
  <si>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</si>
  <si>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</si>
  <si>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</si>
  <si>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</si>
  <si>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</si>
  <si>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</si>
  <si>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</si>
  <si>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</si>
  <si>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</si>
  <si>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</si>
  <si>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</si>
  <si>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</si>
  <si>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</si>
  <si>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</si>
  <si>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</si>
  <si>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</si>
  <si>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</si>
  <si>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</si>
  <si>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</si>
  <si>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</si>
  <si>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</si>
  <si>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</si>
  <si>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</si>
  <si>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</si>
  <si>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</si>
  <si>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</si>
  <si>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</si>
  <si>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</si>
  <si>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</si>
  <si>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</si>
  <si>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</si>
  <si>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</si>
  <si>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</si>
  <si>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</si>
  <si>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</si>
  <si>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</si>
  <si>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</si>
  <si>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</si>
  <si>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</si>
  <si>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</si>
  <si>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</si>
  <si>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</si>
  <si>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</si>
  <si>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</si>
  <si>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</si>
  <si>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</si>
  <si>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</si>
  <si>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</si>
  <si>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</si>
  <si>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</si>
  <si>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</si>
  <si>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</si>
  <si>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</si>
  <si>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</si>
  <si>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</si>
  <si>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</si>
  <si>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</si>
  <si>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</si>
  <si>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</si>
  <si>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</si>
  <si>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</si>
  <si>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</si>
  <si>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</si>
  <si>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</si>
  <si>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</si>
  <si>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</si>
  <si>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</si>
  <si>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</si>
  <si>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</si>
  <si>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</si>
  <si>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</si>
  <si>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</si>
  <si>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</si>
  <si>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</si>
  <si>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</si>
  <si>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</si>
  <si>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</si>
  <si>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</si>
  <si>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</si>
  <si>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</si>
  <si>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</si>
  <si>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</si>
  <si>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</si>
  <si>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</si>
  <si>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</si>
  <si>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</si>
  <si>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</si>
  <si>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</si>
  <si>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</si>
  <si>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</si>
  <si>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</si>
  <si>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</si>
  <si>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</si>
  <si>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</si>
  <si>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</si>
  <si>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</si>
  <si>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</si>
  <si>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</si>
  <si>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</si>
  <si>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</si>
  <si>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</si>
  <si>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</si>
  <si>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</si>
  <si>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</si>
  <si>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</si>
  <si>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</si>
  <si>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</si>
  <si>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</si>
  <si>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</si>
  <si>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</si>
  <si>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</si>
  <si>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</si>
  <si>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</si>
  <si>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</si>
  <si>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</si>
  <si>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</si>
  <si>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</si>
  <si>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</si>
  <si>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</si>
  <si>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</si>
  <si>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</si>
  <si>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</si>
  <si>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</si>
  <si>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</si>
  <si>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</si>
  <si>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</si>
  <si>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</si>
  <si>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</si>
  <si>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</si>
  <si>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</si>
  <si>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</si>
  <si>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</si>
  <si>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</si>
  <si>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</si>
  <si>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</si>
  <si>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</si>
  <si>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</si>
  <si>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</si>
  <si>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</si>
  <si>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</si>
  <si>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</si>
  <si>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</si>
  <si>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</si>
  <si>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</si>
  <si>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</si>
  <si>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</si>
  <si>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</si>
  <si>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</si>
  <si>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</si>
  <si>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</si>
  <si>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</si>
  <si>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</si>
  <si>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</si>
  <si>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</si>
  <si>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</si>
  <si>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</si>
  <si>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</si>
  <si>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</si>
  <si>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</si>
  <si>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</si>
  <si>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</si>
  <si>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</si>
  <si>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</si>
  <si>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</si>
  <si>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</si>
  <si>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</si>
  <si>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</si>
  <si>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</si>
  <si>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</si>
  <si>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</si>
  <si>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</si>
  <si>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</si>
  <si>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</si>
  <si>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</si>
  <si>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</si>
  <si>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</si>
  <si>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</si>
  <si>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</si>
  <si>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</si>
  <si>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</si>
  <si>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</si>
  <si>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</si>
  <si>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</si>
  <si>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</si>
  <si>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</si>
  <si>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</si>
  <si>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</si>
  <si>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</si>
  <si>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</si>
  <si>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</si>
  <si>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</si>
  <si>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</si>
  <si>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</si>
  <si>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</si>
  <si>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</si>
  <si>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</si>
  <si>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</si>
  <si>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</si>
  <si>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</si>
  <si>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</si>
  <si>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</si>
  <si>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</si>
  <si>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</si>
  <si>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</si>
  <si>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</si>
  <si>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</si>
  <si>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</si>
  <si>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</si>
  <si>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</si>
  <si>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</si>
  <si>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</si>
  <si>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</si>
  <si>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</si>
  <si>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</si>
  <si>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</si>
  <si>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</si>
  <si>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</si>
  <si>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</si>
  <si>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</si>
  <si>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</si>
  <si>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</si>
  <si>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</si>
  <si>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</si>
  <si>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</si>
  <si>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</si>
  <si>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</si>
  <si>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</si>
  <si>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</si>
  <si>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</si>
  <si>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</si>
  <si>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</si>
  <si>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</si>
  <si>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</si>
  <si>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</si>
  <si>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</si>
  <si>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</si>
  <si>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</si>
  <si>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</si>
  <si>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</si>
  <si>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</si>
  <si>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</si>
  <si>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</si>
  <si>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</si>
  <si>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</si>
  <si>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</si>
  <si>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</si>
  <si>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</si>
  <si>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</si>
  <si>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</si>
  <si>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</si>
  <si>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</si>
  <si>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</si>
  <si>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</si>
  <si>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</si>
  <si>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</si>
  <si>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</si>
  <si>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</si>
  <si>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</si>
  <si>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</si>
  <si>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</si>
  <si>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</si>
  <si>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</si>
  <si>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</si>
  <si>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</si>
  <si>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</si>
  <si>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</si>
  <si>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</si>
  <si>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</si>
  <si>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</si>
  <si>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</si>
  <si>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</si>
  <si>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</si>
  <si>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</si>
  <si>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</si>
  <si>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</si>
  <si>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</si>
  <si>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</si>
  <si>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</si>
  <si>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</si>
  <si>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</si>
  <si>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</si>
  <si>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</si>
  <si>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</si>
  <si>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</si>
  <si>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</si>
  <si>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</si>
  <si>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</si>
  <si>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</si>
  <si>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</si>
  <si>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</si>
  <si>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</si>
  <si>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</si>
  <si>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</si>
  <si>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</si>
  <si>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</si>
  <si>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</si>
  <si>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</si>
  <si>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</si>
  <si>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</si>
  <si>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</si>
  <si>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</si>
  <si>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</si>
  <si>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</si>
  <si>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</si>
  <si>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</si>
  <si>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</si>
  <si>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</si>
  <si>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</si>
  <si>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</si>
  <si>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</si>
  <si>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</si>
  <si>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</si>
  <si>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</si>
  <si>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</si>
  <si>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</si>
  <si>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</si>
  <si>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</si>
  <si>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</si>
  <si>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</si>
  <si>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</si>
  <si>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</si>
  <si>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</si>
  <si>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</si>
  <si>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</si>
  <si>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</si>
  <si>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</si>
  <si>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</si>
  <si>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</si>
  <si>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</si>
  <si>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</si>
  <si>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</si>
  <si>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</si>
  <si>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</si>
  <si>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</si>
  <si>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</si>
  <si>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</si>
  <si>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</si>
  <si>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</si>
  <si>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</si>
  <si>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</si>
  <si>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</si>
  <si>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</si>
  <si>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</si>
  <si>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</si>
  <si>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</si>
  <si>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</si>
  <si>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</si>
  <si>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</si>
  <si>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</si>
  <si>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</si>
  <si>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</si>
  <si>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</si>
  <si>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</si>
  <si>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</si>
  <si>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</si>
  <si>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</si>
  <si>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</si>
  <si>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</si>
  <si>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</si>
  <si>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</si>
  <si>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</si>
  <si>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</si>
  <si>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</si>
  <si>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</si>
  <si>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</si>
  <si>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</si>
  <si>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</si>
  <si>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</si>
  <si>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</si>
  <si>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</si>
  <si>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</si>
  <si>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</si>
  <si>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</si>
  <si>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</si>
  <si>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</si>
  <si>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</si>
  <si>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</si>
  <si>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</si>
  <si>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</si>
  <si>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</si>
  <si>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</si>
  <si>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</si>
  <si>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</si>
  <si>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</si>
  <si>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</si>
  <si>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</si>
  <si>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</si>
  <si>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</si>
  <si>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</si>
  <si>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</si>
  <si>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</si>
  <si>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</si>
  <si>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</si>
  <si>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</si>
  <si>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</si>
  <si>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</si>
  <si>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</si>
  <si>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</si>
  <si>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</si>
  <si>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</si>
  <si>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</si>
  <si>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</si>
  <si>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</si>
  <si>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</si>
  <si>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</si>
  <si>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</si>
  <si>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</si>
  <si>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</si>
  <si>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</si>
  <si>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</si>
  <si>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</si>
  <si>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</si>
  <si>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</si>
  <si>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</si>
  <si>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</si>
  <si>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</si>
  <si>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</si>
  <si>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</si>
  <si>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</si>
  <si>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</si>
  <si>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</si>
  <si>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</si>
  <si>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</si>
  <si>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</si>
  <si>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</si>
  <si>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</si>
  <si>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</si>
  <si>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</si>
  <si>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</si>
  <si>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</si>
  <si>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</si>
  <si>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</si>
  <si>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</si>
  <si>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</si>
  <si>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</si>
  <si>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</si>
  <si>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</si>
  <si>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</si>
  <si>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</si>
  <si>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</si>
  <si>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</si>
  <si>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</si>
  <si>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</si>
  <si>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</si>
  <si>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</si>
  <si>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</si>
  <si>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</si>
  <si>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</si>
  <si>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</si>
  <si>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</si>
  <si>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</si>
  <si>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</si>
  <si>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</si>
  <si>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</si>
  <si>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</si>
  <si>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</si>
  <si>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</si>
  <si>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</si>
  <si>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</si>
  <si>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</si>
  <si>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</si>
  <si>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</si>
  <si>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</si>
  <si>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</si>
  <si>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</si>
  <si>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</si>
  <si>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</si>
  <si>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</si>
  <si>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</si>
  <si>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</si>
  <si>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</si>
  <si>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</si>
  <si>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</si>
  <si>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</si>
  <si>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</si>
  <si>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</si>
  <si>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</si>
  <si>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</si>
  <si>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</si>
  <si>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</si>
  <si>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</si>
  <si>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</si>
  <si>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</si>
  <si>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</si>
  <si>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</si>
  <si>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</si>
  <si>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</si>
  <si>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</si>
  <si>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</si>
  <si>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</si>
  <si>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</si>
  <si>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</si>
  <si>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</si>
  <si>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</si>
  <si>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</si>
  <si>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</si>
  <si>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</si>
  <si>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</si>
  <si>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</si>
  <si>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</si>
  <si>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</si>
  <si>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</si>
  <si>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</si>
  <si>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</si>
  <si>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</si>
  <si>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</si>
  <si>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</si>
  <si>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</si>
  <si>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</si>
  <si>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</si>
  <si>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</si>
  <si>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</si>
  <si>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</si>
  <si>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</si>
  <si>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</si>
  <si>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</si>
  <si>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</si>
  <si>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</si>
  <si>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</si>
  <si>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</si>
  <si>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</si>
  <si>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</si>
  <si>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</si>
  <si>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</si>
  <si>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</si>
  <si>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</si>
  <si>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</si>
  <si>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</si>
  <si>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</si>
  <si>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</si>
  <si>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</si>
  <si>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</si>
  <si>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</si>
  <si>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</si>
  <si>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</si>
  <si>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</si>
  <si>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</si>
  <si>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</si>
  <si>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</si>
  <si>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</si>
  <si>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</si>
  <si>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</si>
  <si>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</si>
  <si>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</si>
  <si>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</si>
  <si>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</si>
  <si>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</si>
  <si>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</si>
  <si>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</si>
  <si>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</si>
  <si>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</si>
  <si>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</si>
  <si>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</si>
  <si>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</si>
  <si>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</si>
  <si>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</si>
  <si>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</si>
  <si>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</si>
  <si>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</si>
  <si>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</si>
  <si>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</si>
  <si>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</si>
  <si>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</si>
  <si>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</si>
  <si>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</si>
  <si>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</si>
  <si>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</si>
  <si>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</si>
  <si>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</si>
  <si>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</si>
  <si>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</si>
  <si>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</si>
  <si>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</si>
  <si>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</si>
  <si>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</si>
  <si>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</si>
  <si>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</si>
  <si>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</si>
  <si>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</si>
  <si>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</si>
  <si>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</si>
  <si>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</si>
  <si>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</si>
  <si>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</si>
  <si>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</si>
  <si>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</si>
  <si>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</si>
  <si>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</si>
  <si>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</si>
  <si>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</si>
  <si>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</si>
  <si>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</si>
  <si>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</si>
  <si>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</si>
  <si>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</si>
  <si>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</si>
  <si>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</si>
  <si>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</si>
  <si>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</si>
  <si>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</si>
  <si>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</si>
  <si>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</si>
  <si>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</si>
  <si>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</si>
  <si>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</si>
  <si>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</si>
  <si>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</si>
  <si>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</si>
  <si>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</si>
  <si>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</si>
  <si>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</si>
  <si>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</si>
  <si>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</si>
  <si>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</si>
  <si>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</si>
  <si>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</si>
  <si>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</si>
  <si>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</si>
  <si>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</si>
  <si>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</si>
  <si>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</si>
  <si>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</si>
  <si>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</si>
  <si>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</si>
  <si>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</si>
  <si>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</si>
  <si>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</si>
  <si>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</si>
  <si>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</si>
  <si>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</si>
  <si>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</si>
  <si>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</si>
  <si>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</si>
  <si>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</si>
  <si>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</si>
  <si>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</si>
  <si>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</si>
  <si>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</si>
  <si>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</si>
  <si>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</si>
  <si>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</si>
  <si>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</si>
  <si>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</si>
  <si>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</si>
  <si>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</si>
  <si>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</si>
  <si>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</si>
  <si>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</si>
  <si>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</si>
  <si>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</si>
  <si>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</si>
  <si>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</si>
  <si>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</si>
  <si>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</si>
  <si>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</si>
  <si>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</si>
  <si>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</si>
  <si>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</si>
  <si>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</si>
  <si>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</si>
  <si>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</si>
  <si>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</si>
  <si>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</si>
  <si>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</si>
  <si>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</si>
  <si>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</si>
  <si>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</si>
  <si>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</si>
  <si>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</si>
  <si>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</si>
  <si>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</si>
  <si>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</si>
  <si>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</si>
  <si>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</si>
  <si>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</si>
  <si>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</si>
  <si>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</si>
  <si>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</si>
  <si>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</si>
  <si>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</si>
  <si>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</si>
  <si>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</si>
  <si>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</si>
  <si>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</si>
  <si>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</si>
  <si>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</si>
  <si>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</si>
  <si>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</si>
  <si>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</si>
  <si>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</si>
  <si>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</si>
  <si>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</si>
  <si>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</si>
  <si>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</si>
  <si>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</si>
  <si>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</si>
  <si>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</si>
  <si>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</si>
  <si>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</si>
  <si>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</si>
  <si>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</si>
  <si>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</si>
  <si>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</si>
  <si>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</si>
  <si>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</si>
  <si>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</si>
  <si>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</si>
  <si>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</si>
  <si>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</si>
  <si>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</si>
  <si>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</si>
  <si>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</si>
  <si>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</si>
  <si>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</si>
  <si>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</si>
  <si>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</si>
  <si>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</si>
  <si>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</si>
  <si>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</si>
  <si>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</si>
  <si>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</si>
  <si>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</si>
  <si>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</si>
  <si>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</si>
  <si>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</si>
  <si>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</si>
  <si>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</si>
  <si>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</si>
  <si>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</si>
  <si>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</si>
  <si>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</si>
  <si>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</si>
  <si>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</si>
  <si>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</si>
  <si>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</si>
  <si>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</si>
  <si>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</si>
  <si>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</si>
  <si>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</si>
  <si>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</si>
  <si>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</si>
  <si>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</si>
  <si>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</si>
  <si>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</si>
  <si>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</si>
  <si>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</si>
  <si>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</si>
  <si>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</si>
  <si>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</si>
  <si>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</si>
  <si>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</si>
  <si>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</si>
  <si>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</si>
  <si>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</si>
  <si>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</si>
  <si>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</si>
  <si>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</si>
  <si>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</si>
  <si>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</si>
  <si>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</si>
  <si>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</si>
  <si>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</si>
  <si>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</si>
  <si>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</si>
  <si>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</si>
  <si>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</si>
  <si>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</si>
  <si>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</si>
  <si>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</si>
  <si>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</si>
  <si>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</si>
  <si>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</si>
  <si>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</si>
  <si>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</si>
  <si>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</si>
  <si>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</si>
  <si>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</si>
  <si>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</si>
  <si>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</si>
  <si>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</si>
  <si>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</si>
  <si>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</si>
  <si>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</si>
  <si>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</si>
  <si>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</si>
  <si>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</si>
  <si>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</si>
  <si>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</si>
  <si>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</si>
  <si>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</si>
  <si>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</si>
  <si>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</si>
  <si>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</si>
  <si>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</si>
  <si>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</si>
  <si>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</si>
  <si>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</si>
  <si>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</si>
  <si>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</si>
  <si>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</si>
  <si>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</si>
  <si>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</si>
  <si>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</si>
  <si>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</si>
  <si>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</si>
  <si>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</si>
  <si>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</si>
  <si>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</si>
  <si>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</si>
  <si>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</si>
  <si>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</si>
  <si>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</si>
  <si>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</si>
  <si>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</si>
  <si>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</si>
  <si>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</si>
  <si>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</si>
  <si>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</si>
  <si>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</si>
  <si>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</si>
  <si>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</si>
  <si>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</si>
  <si>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</si>
  <si>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</si>
  <si>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</si>
  <si>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</si>
  <si>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</si>
  <si>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</si>
  <si>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</si>
  <si>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</si>
  <si>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</si>
  <si>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</si>
  <si>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</si>
  <si>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</si>
  <si>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</si>
  <si>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</si>
  <si>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</si>
  <si>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</si>
  <si>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</si>
  <si>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</si>
  <si>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</si>
  <si>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</si>
  <si>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</si>
  <si>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</si>
  <si>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</si>
  <si>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</si>
  <si>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</si>
  <si>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</si>
  <si>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</si>
  <si>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</si>
  <si>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</si>
  <si>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</si>
  <si>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</si>
  <si>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</si>
  <si>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</si>
  <si>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</si>
  <si>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</si>
  <si>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</si>
  <si>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</si>
  <si>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</si>
  <si>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</si>
  <si>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</si>
  <si>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</si>
  <si>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</si>
  <si>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</si>
  <si>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</si>
  <si>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</si>
  <si>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</si>
  <si>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</si>
  <si>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</si>
  <si>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</si>
  <si>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</si>
  <si>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</si>
  <si>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</si>
  <si>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</si>
  <si>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</si>
  <si>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</si>
  <si>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</si>
  <si>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</si>
  <si>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</si>
  <si>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</si>
  <si>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</si>
  <si>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</si>
  <si>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</si>
  <si>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</si>
  <si>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</si>
  <si>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</si>
  <si>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</si>
  <si>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</si>
  <si>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</si>
  <si>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</si>
  <si>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</si>
  <si>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</si>
  <si>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</si>
  <si>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</si>
  <si>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</si>
  <si>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</si>
  <si>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</si>
  <si>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</si>
  <si>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</si>
  <si>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</si>
  <si>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</si>
  <si>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</si>
  <si>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</si>
  <si>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</si>
  <si>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</si>
  <si>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</si>
  <si>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</si>
  <si>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</si>
  <si>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</si>
  <si>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</si>
  <si>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</si>
  <si>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</si>
  <si>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</si>
  <si>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</si>
  <si>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</si>
  <si>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</si>
  <si>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</si>
  <si>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</si>
  <si>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</si>
  <si>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</si>
  <si>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</si>
  <si>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</si>
  <si>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</si>
  <si>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</si>
  <si>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</si>
  <si>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</si>
  <si>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</si>
  <si>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</si>
  <si>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</si>
  <si>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</si>
  <si>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</si>
  <si>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</si>
  <si>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</si>
  <si>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</si>
  <si>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</si>
  <si>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</si>
  <si>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</si>
  <si>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</si>
  <si>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</si>
  <si>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</si>
  <si>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</si>
  <si>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</si>
  <si>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</si>
  <si>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</si>
  <si>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</si>
  <si>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</si>
  <si>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</si>
  <si>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</si>
  <si>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</si>
  <si>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</si>
  <si>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</si>
  <si>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</si>
  <si>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</si>
  <si>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</si>
  <si>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</si>
  <si>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</si>
  <si>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</si>
  <si>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</si>
  <si>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</si>
  <si>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</si>
  <si>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</si>
  <si>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</si>
  <si>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</si>
  <si>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</si>
  <si>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</si>
  <si>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</si>
  <si>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</si>
  <si>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</si>
  <si>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</si>
  <si>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</si>
  <si>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</si>
  <si>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</si>
  <si>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</si>
  <si>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</si>
  <si>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</si>
  <si>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</si>
  <si>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</si>
  <si>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</si>
  <si>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</si>
  <si>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</si>
  <si>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</si>
  <si>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</si>
  <si>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</si>
  <si>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</si>
  <si>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</si>
  <si>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</si>
  <si>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</si>
  <si>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</si>
  <si>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</si>
  <si>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</si>
  <si>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</si>
  <si>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</si>
  <si>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</si>
  <si>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</si>
  <si>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</si>
  <si>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</si>
  <si>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</si>
  <si>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</si>
  <si>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</si>
  <si>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</si>
  <si>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</si>
  <si>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</si>
  <si>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</si>
  <si>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</si>
  <si>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</si>
  <si>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</si>
  <si>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</si>
  <si>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</si>
  <si>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</si>
  <si>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</si>
  <si>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</si>
  <si>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</si>
  <si>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</si>
  <si>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</si>
  <si>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</si>
  <si>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</si>
  <si>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</si>
  <si>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</si>
  <si>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</si>
  <si>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</si>
  <si>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</si>
  <si>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</si>
  <si>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</si>
  <si>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</si>
  <si>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</si>
  <si>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</si>
  <si>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</si>
  <si>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</si>
  <si>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</si>
  <si>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</si>
  <si>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</si>
  <si>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</si>
  <si>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</si>
  <si>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</si>
  <si>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</si>
  <si>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</si>
  <si>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</si>
  <si>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</si>
  <si>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</si>
  <si>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</si>
  <si>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</si>
  <si>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</si>
  <si>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</si>
  <si>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</si>
  <si>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</si>
  <si>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</si>
  <si>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</si>
  <si>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</si>
  <si>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</si>
  <si>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</si>
  <si>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</si>
  <si>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</si>
  <si>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</si>
  <si>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</si>
  <si>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</si>
  <si>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</si>
  <si>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</si>
  <si>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</si>
  <si>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</si>
  <si>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</si>
  <si>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</si>
  <si>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</si>
  <si>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</si>
  <si>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</si>
  <si>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</si>
  <si>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</si>
  <si>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</si>
  <si>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</si>
  <si>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</si>
  <si>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</si>
  <si>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</si>
  <si>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</si>
  <si>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</si>
  <si>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</si>
  <si>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</si>
  <si>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</si>
  <si>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</si>
  <si>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</si>
  <si>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</si>
  <si>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</si>
  <si>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</si>
  <si>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</si>
  <si>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</si>
  <si>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</si>
  <si>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</si>
  <si>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</si>
  <si>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</si>
  <si>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</si>
  <si>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</si>
  <si>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</si>
  <si>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</si>
  <si>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</si>
  <si>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</si>
  <si>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</si>
  <si>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</si>
  <si>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</si>
  <si>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</si>
  <si>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</si>
  <si>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</si>
  <si>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</si>
  <si>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</si>
  <si>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</si>
  <si>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</si>
  <si>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</si>
  <si>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</si>
  <si>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</si>
  <si>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</si>
  <si>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</si>
  <si>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</si>
  <si>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</si>
  <si>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</si>
  <si>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</si>
  <si>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</si>
  <si>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</si>
  <si>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</si>
  <si>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</si>
  <si>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</si>
  <si>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</si>
  <si>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</si>
  <si>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</si>
  <si>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</si>
  <si>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</si>
  <si>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</si>
  <si>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</si>
  <si>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</si>
  <si>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</si>
  <si>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</si>
  <si>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</si>
  <si>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</si>
  <si>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</si>
  <si>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</si>
  <si>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</si>
  <si>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</si>
  <si>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</si>
  <si>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</si>
  <si>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</si>
  <si>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</si>
  <si>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</si>
  <si>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</si>
  <si>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</si>
  <si>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</si>
  <si>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</si>
  <si>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</si>
  <si>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</si>
  <si>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</si>
  <si>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</si>
  <si>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</si>
  <si>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</si>
  <si>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</si>
  <si>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</si>
  <si>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</si>
  <si>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</si>
  <si>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</si>
  <si>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</si>
  <si>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</si>
  <si>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</si>
  <si>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</si>
  <si>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</si>
  <si>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</si>
  <si>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</si>
  <si>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</si>
  <si>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</si>
  <si>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</si>
  <si>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</si>
  <si>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</si>
  <si>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</si>
  <si>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</si>
  <si>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</si>
  <si>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</si>
  <si>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</si>
  <si>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</si>
  <si>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</si>
  <si>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</si>
  <si>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</si>
  <si>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</si>
  <si>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</si>
  <si>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</si>
  <si>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</si>
  <si>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</si>
  <si>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</si>
  <si>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</si>
  <si>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</si>
  <si>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</si>
  <si>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</si>
  <si>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</si>
  <si>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</si>
  <si>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</si>
  <si>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</si>
  <si>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</si>
  <si>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</si>
  <si>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</si>
  <si>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</si>
  <si>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</si>
  <si>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</si>
  <si>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</si>
  <si>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</si>
  <si>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</si>
  <si>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</si>
  <si>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</si>
  <si>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</si>
  <si>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</si>
  <si>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</si>
  <si>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</si>
  <si>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</si>
  <si>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</si>
  <si>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</si>
  <si>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</si>
  <si>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</si>
  <si>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</si>
  <si>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</si>
  <si>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</si>
  <si>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</si>
  <si>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</si>
  <si>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</si>
  <si>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</si>
  <si>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</si>
  <si>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</si>
  <si>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</si>
  <si>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</si>
  <si>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</si>
  <si>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</si>
  <si>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</si>
  <si>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</si>
  <si>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</si>
  <si>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</si>
  <si>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</si>
  <si>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</si>
  <si>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</si>
  <si>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</si>
  <si>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</si>
  <si>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</si>
  <si>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</si>
  <si>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</si>
  <si>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</si>
  <si>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</si>
  <si>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</si>
  <si>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</si>
  <si>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</si>
  <si>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</si>
  <si>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</si>
  <si>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</si>
  <si>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</si>
  <si>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</si>
  <si>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</si>
  <si>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</si>
  <si>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</si>
  <si>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</si>
  <si>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</si>
  <si>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</si>
  <si>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</si>
  <si>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</si>
  <si>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</si>
  <si>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</si>
  <si>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</si>
  <si>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</si>
  <si>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</si>
  <si>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</si>
  <si>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</si>
  <si>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</si>
  <si>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</si>
  <si>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</si>
  <si>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</si>
  <si>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</si>
  <si>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</si>
  <si>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</si>
  <si>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</si>
  <si>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</si>
  <si>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</si>
  <si>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</si>
  <si>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</si>
  <si>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</si>
  <si>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</si>
  <si>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</si>
  <si>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</si>
  <si>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</si>
  <si>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</si>
  <si>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</si>
  <si>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</si>
  <si>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</si>
  <si>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</si>
  <si>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</si>
  <si>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</si>
  <si>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</si>
  <si>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</si>
  <si>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</si>
  <si>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</si>
  <si>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</si>
  <si>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</si>
  <si>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</si>
  <si>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</si>
  <si>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</si>
  <si>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</si>
  <si>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</si>
  <si>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</si>
  <si>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</si>
  <si>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</si>
  <si>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</si>
  <si>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</si>
  <si>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</si>
  <si>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</si>
  <si>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</si>
  <si>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</si>
  <si>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</si>
  <si>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</si>
  <si>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</si>
  <si>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</si>
  <si>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</si>
  <si>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</si>
  <si>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</si>
  <si>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</si>
  <si>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</si>
  <si>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</si>
  <si>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</si>
  <si>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</si>
  <si>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</si>
  <si>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</si>
  <si>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</si>
  <si>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</si>
  <si>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</si>
  <si>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</si>
  <si>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</si>
  <si>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</si>
  <si>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</si>
  <si>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</si>
  <si>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</si>
  <si>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</si>
  <si>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</si>
  <si>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</si>
  <si>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</si>
  <si>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</si>
  <si>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</si>
  <si>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</si>
  <si>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</si>
  <si>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</si>
  <si>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</si>
  <si>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</si>
  <si>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</si>
  <si>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</si>
  <si>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</si>
  <si>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</si>
  <si>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</si>
  <si>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</si>
  <si>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</si>
  <si>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</si>
  <si>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</si>
  <si>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</si>
  <si>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</si>
  <si>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</si>
  <si>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</si>
  <si>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</si>
  <si>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</si>
  <si>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</si>
  <si>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</si>
  <si>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</si>
  <si>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</si>
  <si>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</si>
  <si>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</si>
  <si>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</si>
  <si>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</si>
  <si>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</si>
  <si>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</si>
  <si>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</si>
  <si>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</si>
  <si>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</si>
  <si>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</si>
  <si>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</si>
  <si>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</si>
  <si>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</si>
  <si>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</si>
  <si>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</si>
  <si>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</si>
  <si>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</si>
  <si>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</si>
  <si>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</si>
  <si>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</si>
  <si>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</si>
  <si>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</si>
  <si>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</si>
  <si>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</si>
  <si>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</si>
  <si>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</si>
  <si>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</si>
  <si>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</si>
  <si>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</si>
  <si>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</si>
  <si>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</si>
  <si>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</si>
  <si>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</si>
  <si>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</si>
  <si>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</si>
  <si>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</si>
  <si>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</si>
  <si>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</si>
  <si>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</si>
  <si>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</si>
  <si>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</si>
  <si>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</si>
  <si>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</si>
  <si>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</si>
  <si>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</si>
  <si>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</si>
  <si>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</si>
  <si>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</si>
  <si>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</si>
  <si>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</si>
  <si>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</si>
  <si>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</si>
  <si>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</si>
  <si>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</si>
  <si>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</si>
  <si>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</si>
  <si>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</si>
  <si>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</si>
  <si>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</si>
  <si>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</si>
  <si>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</si>
  <si>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</si>
  <si>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</si>
  <si>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</si>
  <si>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</si>
  <si>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</si>
  <si>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</si>
  <si>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</si>
  <si>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</si>
  <si>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</si>
  <si>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</si>
  <si>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</si>
  <si>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</si>
  <si>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</si>
  <si>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</si>
  <si>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</si>
  <si>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</si>
  <si>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</si>
  <si>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</si>
  <si>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</si>
  <si>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</si>
  <si>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</si>
  <si>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</si>
  <si>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</si>
  <si>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</si>
  <si>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</si>
  <si>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</si>
  <si>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</si>
  <si>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</si>
  <si>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</si>
  <si>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</si>
  <si>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</si>
  <si>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</si>
  <si>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</si>
  <si>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</si>
  <si>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</si>
  <si>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</si>
  <si>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</si>
  <si>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</si>
  <si>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</si>
  <si>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</si>
  <si>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</si>
  <si>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</si>
  <si>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</si>
  <si>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</si>
  <si>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</si>
  <si>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</si>
  <si>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</si>
  <si>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</si>
  <si>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</si>
  <si>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</si>
  <si>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</si>
  <si>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</si>
  <si>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</si>
  <si>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</si>
  <si>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</si>
  <si>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</si>
  <si>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</si>
  <si>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</si>
  <si>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</si>
  <si>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</si>
  <si>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</si>
  <si>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</si>
  <si>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</si>
  <si>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</si>
  <si>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</si>
  <si>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</si>
  <si>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</si>
  <si>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</si>
  <si>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</si>
  <si>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</si>
  <si>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</si>
  <si>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</si>
  <si>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</si>
  <si>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</si>
  <si>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</si>
  <si>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</si>
  <si>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</si>
  <si>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</si>
  <si>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</si>
  <si>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</si>
  <si>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</si>
  <si>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</si>
  <si>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</si>
  <si>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</si>
  <si>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</si>
  <si>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</si>
  <si>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</si>
  <si>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</si>
  <si>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</si>
  <si>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</si>
  <si>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</si>
  <si>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</si>
  <si>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</si>
  <si>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</si>
  <si>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</si>
  <si>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</si>
  <si>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</si>
  <si>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</si>
  <si>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</si>
  <si>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</si>
  <si>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</si>
  <si>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</si>
  <si>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</si>
  <si>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</si>
  <si>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</si>
  <si>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</si>
  <si>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</si>
  <si>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</si>
  <si>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</si>
  <si>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</si>
  <si>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</si>
  <si>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</si>
  <si>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</si>
  <si>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</si>
  <si>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</si>
  <si>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</si>
  <si>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</si>
  <si>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</si>
  <si>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</si>
  <si>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</si>
  <si>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</si>
  <si>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</si>
  <si>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</si>
  <si>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</si>
  <si>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</si>
  <si>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</si>
  <si>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</si>
  <si>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</si>
  <si>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</si>
  <si>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</si>
  <si>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</si>
  <si>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</si>
  <si>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</si>
  <si>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</si>
  <si>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</si>
  <si>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</si>
  <si>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</si>
  <si>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</si>
  <si>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</si>
  <si>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</si>
  <si>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</si>
  <si>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</si>
  <si>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</si>
  <si>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</si>
  <si>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</si>
  <si>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</si>
  <si>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</si>
  <si>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</si>
  <si>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</si>
  <si>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</si>
  <si>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</si>
  <si>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</si>
  <si>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</si>
  <si>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</si>
  <si>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</si>
  <si>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</si>
  <si>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</si>
  <si>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</si>
  <si>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</si>
  <si>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</si>
  <si>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</si>
  <si>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</si>
  <si>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</si>
  <si>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</si>
  <si>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</si>
  <si>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</si>
  <si>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</si>
  <si>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</si>
  <si>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</si>
  <si>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</si>
  <si>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</si>
  <si>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</si>
  <si>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</si>
  <si>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</si>
  <si>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</si>
  <si>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</si>
  <si>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</si>
  <si>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</si>
  <si>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</si>
  <si>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</si>
  <si>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</si>
  <si>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</si>
  <si>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</si>
  <si>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</si>
  <si>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</si>
  <si>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</si>
  <si>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</si>
  <si>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</si>
  <si>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</si>
  <si>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</si>
  <si>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</si>
  <si>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</si>
  <si>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</si>
  <si>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</si>
  <si>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</si>
  <si>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</si>
  <si>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</si>
  <si>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</si>
  <si>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</si>
  <si>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</si>
  <si>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</si>
  <si>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</si>
  <si>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</si>
  <si>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</si>
  <si>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</si>
  <si>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</si>
  <si>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</si>
  <si>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</si>
  <si>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</si>
  <si>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</si>
  <si>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</si>
  <si>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</si>
  <si>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</si>
  <si>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</si>
  <si>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</si>
  <si>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</si>
  <si>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</si>
  <si>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</si>
  <si>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</si>
  <si>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</si>
  <si>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</si>
  <si>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</si>
  <si>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</si>
  <si>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</si>
  <si>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</si>
  <si>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</si>
  <si>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</si>
  <si>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</si>
  <si>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</si>
  <si>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</si>
  <si>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</si>
  <si>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</si>
  <si>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</si>
  <si>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</si>
  <si>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</si>
  <si>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</si>
  <si>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</si>
  <si>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</si>
  <si>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</si>
  <si>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</si>
  <si>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</si>
  <si>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</si>
  <si>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</si>
  <si>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</si>
  <si>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</si>
  <si>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</si>
  <si>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</si>
  <si>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</si>
  <si>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</si>
  <si>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</si>
  <si>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</si>
  <si>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</si>
  <si>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</si>
  <si>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</si>
  <si>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</si>
  <si>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</si>
  <si>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</si>
  <si>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</si>
  <si>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</si>
  <si>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</si>
  <si>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</si>
  <si>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</si>
  <si>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</si>
  <si>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</si>
  <si>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</si>
  <si>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</si>
  <si>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</si>
  <si>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</si>
  <si>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</si>
  <si>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</si>
  <si>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</si>
  <si>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</si>
  <si>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</si>
  <si>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</si>
  <si>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</si>
  <si>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</si>
  <si>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</si>
  <si>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</si>
  <si>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</si>
  <si>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</si>
  <si>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</si>
  <si>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</si>
  <si>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</si>
  <si>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</si>
  <si>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</si>
  <si>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</si>
  <si>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</si>
  <si>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</si>
  <si>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</si>
  <si>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</si>
  <si>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</si>
  <si>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</si>
  <si>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</si>
  <si>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</si>
  <si>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</si>
  <si>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</si>
  <si>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</si>
  <si>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</si>
  <si>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</si>
  <si>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</si>
  <si>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</si>
  <si>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</si>
  <si>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</si>
  <si>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</si>
  <si>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</si>
  <si>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</si>
  <si>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</si>
  <si>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</si>
  <si>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</si>
  <si>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</si>
  <si>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</si>
  <si>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</si>
  <si>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</si>
  <si>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</si>
  <si>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</si>
  <si>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</si>
  <si>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</si>
  <si>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</si>
  <si>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</si>
  <si>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</si>
  <si>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</si>
  <si>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</si>
  <si>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</si>
  <si>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</si>
  <si>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</si>
  <si>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</si>
  <si>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</si>
  <si>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</si>
  <si>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</si>
  <si>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</si>
  <si>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</si>
  <si>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</si>
  <si>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</si>
  <si>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</si>
  <si>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</si>
  <si>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</si>
  <si>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</si>
  <si>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</si>
  <si>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</si>
  <si>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</si>
  <si>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</si>
  <si>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</si>
  <si>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</si>
  <si>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</si>
  <si>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</si>
  <si>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</si>
  <si>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</si>
  <si>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</si>
  <si>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</si>
  <si>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</si>
  <si>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</si>
  <si>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</si>
  <si>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</si>
  <si>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</si>
  <si>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</si>
  <si>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</si>
  <si>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</si>
  <si>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</si>
  <si>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</si>
  <si>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</si>
  <si>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</si>
  <si>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</si>
  <si>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</si>
  <si>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</si>
  <si>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</si>
  <si>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</si>
  <si>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</si>
  <si>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</si>
  <si>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</si>
  <si>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</si>
  <si>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</si>
  <si>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</si>
  <si>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</si>
  <si>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</si>
  <si>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</si>
  <si>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</si>
  <si>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</si>
  <si>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</si>
  <si>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</si>
  <si>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</si>
  <si>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</si>
  <si>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</si>
  <si>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</si>
  <si>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</si>
  <si>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</si>
  <si>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</si>
  <si>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</si>
  <si>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</si>
  <si>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</si>
  <si>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</si>
  <si>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</si>
  <si>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</si>
  <si>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</si>
  <si>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</si>
  <si>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</si>
  <si>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</si>
  <si>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</si>
  <si>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</si>
  <si>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</si>
  <si>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</si>
  <si>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</si>
  <si>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</si>
  <si>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</si>
  <si>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</si>
  <si>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</si>
  <si>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</si>
  <si>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</si>
  <si>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</si>
  <si>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</si>
  <si>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</si>
  <si>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</si>
  <si>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</si>
  <si>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</si>
  <si>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</si>
  <si>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</si>
  <si>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</si>
  <si>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</si>
  <si>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</si>
  <si>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</si>
  <si>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</si>
  <si>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</si>
  <si>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</si>
  <si>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</si>
  <si>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</si>
  <si>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</si>
  <si>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</si>
  <si>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</si>
  <si>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</si>
  <si>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</si>
  <si>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</si>
  <si>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</si>
  <si>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</si>
  <si>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</si>
  <si>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</si>
  <si>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</si>
  <si>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</si>
  <si>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</si>
  <si>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</si>
  <si>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</si>
  <si>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</si>
  <si>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</si>
  <si>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</si>
  <si>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</si>
  <si>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</si>
  <si>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</si>
  <si>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</si>
  <si>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</si>
  <si>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</si>
  <si>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</si>
  <si>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</si>
  <si>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</si>
  <si>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</si>
  <si>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</si>
  <si>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</si>
  <si>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</si>
  <si>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</si>
  <si>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</si>
  <si>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</si>
  <si>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</si>
  <si>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</si>
  <si>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</si>
  <si>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</si>
  <si>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</si>
  <si>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</si>
  <si>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</si>
  <si>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</si>
  <si>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</si>
  <si>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</si>
  <si>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</si>
  <si>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</si>
  <si>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</si>
  <si>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</si>
  <si>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</si>
  <si>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</si>
  <si>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</si>
  <si>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</si>
  <si>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</si>
  <si>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</si>
  <si>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</si>
  <si>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</si>
  <si>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</si>
  <si>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</si>
  <si>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</si>
  <si>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</si>
  <si>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</si>
  <si>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</si>
  <si>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</si>
  <si>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</si>
  <si>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</si>
  <si>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</si>
  <si>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</si>
  <si>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</si>
  <si>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</si>
  <si>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</si>
  <si>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</si>
  <si>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</si>
  <si>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</si>
  <si>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</si>
  <si>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</si>
  <si>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</si>
  <si>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</si>
  <si>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</si>
  <si>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</si>
  <si>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</si>
  <si>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</si>
  <si>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</si>
  <si>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</si>
  <si>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</si>
  <si>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</si>
  <si>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</si>
  <si>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</si>
  <si>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</si>
  <si>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</si>
  <si>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</si>
  <si>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</si>
  <si>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</si>
  <si>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</si>
  <si>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</si>
  <si>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</si>
  <si>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</si>
  <si>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</si>
  <si>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</si>
  <si>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</si>
  <si>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</si>
  <si>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</si>
  <si>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</si>
  <si>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</si>
  <si>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</si>
  <si>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</si>
  <si>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</si>
  <si>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</si>
  <si>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</si>
  <si>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</si>
  <si>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</si>
  <si>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</si>
  <si>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</si>
  <si>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</si>
  <si>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</si>
  <si>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</si>
  <si>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</si>
  <si>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</si>
  <si>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</si>
  <si>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</si>
  <si>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</si>
  <si>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</si>
  <si>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</si>
  <si>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</si>
  <si>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</si>
  <si>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</si>
  <si>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</si>
  <si>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</si>
  <si>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</si>
  <si>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</si>
  <si>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</si>
  <si>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</si>
  <si>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</si>
  <si>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</si>
  <si>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</si>
  <si>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</si>
  <si>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</si>
  <si>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</si>
  <si>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</si>
  <si>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</si>
  <si>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</si>
  <si>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</si>
  <si>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</si>
  <si>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</si>
  <si>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</si>
  <si>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</si>
  <si>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</si>
  <si>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</si>
  <si>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</si>
  <si>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</si>
  <si>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</si>
  <si>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</si>
  <si>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</si>
  <si>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</si>
  <si>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</si>
  <si>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</si>
  <si>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</si>
  <si>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</si>
  <si>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</si>
  <si>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</si>
  <si>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</si>
  <si>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</si>
  <si>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</si>
  <si>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</si>
  <si>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</si>
  <si>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</si>
  <si>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</si>
  <si>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</si>
  <si>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</si>
  <si>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</si>
  <si>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</si>
  <si>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</si>
  <si>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</si>
  <si>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</si>
  <si>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</si>
  <si>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</si>
  <si>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</si>
  <si>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</si>
  <si>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</si>
  <si>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</si>
  <si>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</si>
  <si>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</si>
  <si>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</si>
  <si>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</si>
  <si>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</si>
  <si>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</si>
  <si>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</si>
  <si>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</si>
  <si>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</si>
  <si>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</si>
  <si>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</si>
  <si>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</si>
  <si>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</si>
  <si>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</si>
  <si>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</si>
  <si>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</si>
  <si>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</si>
  <si>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</si>
  <si>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</si>
  <si>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</si>
  <si>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</si>
  <si>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</si>
  <si>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</si>
  <si>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</si>
  <si>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</si>
  <si>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</si>
  <si>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</si>
  <si>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</si>
  <si>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</si>
  <si>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</si>
  <si>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</si>
  <si>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</si>
  <si>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</si>
  <si>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</si>
  <si>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</si>
  <si>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</si>
  <si>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</si>
  <si>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</si>
  <si>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</si>
  <si>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</si>
  <si>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</si>
  <si>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</si>
  <si>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</si>
  <si>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</si>
  <si>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</si>
  <si>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</si>
  <si>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</si>
  <si>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</si>
  <si>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</si>
  <si>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</si>
  <si>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</si>
  <si>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</si>
  <si>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</si>
  <si>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</si>
  <si>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</si>
  <si>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</si>
  <si>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</si>
  <si>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</si>
  <si>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</si>
  <si>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</si>
  <si>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</si>
  <si>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</si>
  <si>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</si>
  <si>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</si>
  <si>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</si>
  <si>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</si>
  <si>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</si>
  <si>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</si>
  <si>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</si>
  <si>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</si>
  <si>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</si>
  <si>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</si>
  <si>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</si>
  <si>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</si>
  <si>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</si>
  <si>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</si>
  <si>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</si>
  <si>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</si>
  <si>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</si>
  <si>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</si>
  <si>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</si>
  <si>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</si>
  <si>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</si>
  <si>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</si>
  <si>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</si>
  <si>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</si>
  <si>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</si>
  <si>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</si>
  <si>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</si>
  <si>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</si>
  <si>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</si>
  <si>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</si>
  <si>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</si>
  <si>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</si>
  <si>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</si>
  <si>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</si>
  <si>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</si>
  <si>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</si>
  <si>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</si>
  <si>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</si>
  <si>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</si>
  <si>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</si>
  <si>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</si>
  <si>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</si>
  <si>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</si>
  <si>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</si>
  <si>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</si>
  <si>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</si>
  <si>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</si>
  <si>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</si>
  <si>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</si>
  <si>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</si>
  <si>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</si>
  <si>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</si>
  <si>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</si>
  <si>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</si>
  <si>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</si>
  <si>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</si>
  <si>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</si>
  <si>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</si>
  <si>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</si>
  <si>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</si>
  <si>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</si>
  <si>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</si>
  <si>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</si>
  <si>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</si>
  <si>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</si>
  <si>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</si>
  <si>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</si>
  <si>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</si>
  <si>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</si>
  <si>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</si>
  <si>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</si>
  <si>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</si>
  <si>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</si>
  <si>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</si>
  <si>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</si>
  <si>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</si>
  <si>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</si>
  <si>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</si>
  <si>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</si>
  <si>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</si>
  <si>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</si>
  <si>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</si>
  <si>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</si>
  <si>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</si>
  <si>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</si>
  <si>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</si>
  <si>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</si>
  <si>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</si>
  <si>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</si>
  <si>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</si>
  <si>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</si>
  <si>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</si>
  <si>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</si>
  <si>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</si>
  <si>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</si>
  <si>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</si>
  <si>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</si>
  <si>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</si>
  <si>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</si>
  <si>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</si>
  <si>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</si>
  <si>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</si>
  <si>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</si>
  <si>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</si>
  <si>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</si>
  <si>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</si>
  <si>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</si>
  <si>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</si>
  <si>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</si>
  <si>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</si>
  <si>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</si>
  <si>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</si>
  <si>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</si>
  <si>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</si>
  <si>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</si>
  <si>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</si>
  <si>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</si>
  <si>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</si>
  <si>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</si>
  <si>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</si>
  <si>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</si>
  <si>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</si>
  <si>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</si>
  <si>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</si>
  <si>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</si>
  <si>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</si>
  <si>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</si>
  <si>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</si>
  <si>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</si>
  <si>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</si>
  <si>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</si>
  <si>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</si>
  <si>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</si>
  <si>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</si>
  <si>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</si>
  <si>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</si>
  <si>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</si>
  <si>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</si>
  <si>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</si>
  <si>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</si>
  <si>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</si>
  <si>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</si>
  <si>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</si>
  <si>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</si>
  <si>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</si>
  <si>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</si>
  <si>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</si>
  <si>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</si>
  <si>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</si>
  <si>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</si>
  <si>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</si>
  <si>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</si>
  <si>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</si>
  <si>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</si>
  <si>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</si>
  <si>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</si>
  <si>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</si>
  <si>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</si>
  <si>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</si>
  <si>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</si>
  <si>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</si>
  <si>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</si>
  <si>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</si>
  <si>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</si>
  <si>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</si>
  <si>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</si>
  <si>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</si>
  <si>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</si>
  <si>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</si>
  <si>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</si>
  <si>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</si>
  <si>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</si>
  <si>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</si>
  <si>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</si>
  <si>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</si>
  <si>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</si>
  <si>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</si>
  <si>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</si>
  <si>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</si>
  <si>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</si>
  <si>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</si>
  <si>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</si>
  <si>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</si>
  <si>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</si>
  <si>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</si>
  <si>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</si>
  <si>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</si>
  <si>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</si>
  <si>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</si>
  <si>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</si>
  <si>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</si>
  <si>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</si>
  <si>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</si>
  <si>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</si>
  <si>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</si>
  <si>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</si>
  <si>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</si>
  <si>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</si>
  <si>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</si>
  <si>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</si>
  <si>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</si>
  <si>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</si>
  <si>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</si>
  <si>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</si>
  <si>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</si>
  <si>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</si>
  <si>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</si>
  <si>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</si>
  <si>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</si>
  <si>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</si>
  <si>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</si>
  <si>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</si>
  <si>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</si>
  <si>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</si>
  <si>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</si>
  <si>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</si>
  <si>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</si>
  <si>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</si>
  <si>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</si>
  <si>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</si>
  <si>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</si>
  <si>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</si>
  <si>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</si>
  <si>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</si>
  <si>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</si>
  <si>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</si>
  <si>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</si>
  <si>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</si>
  <si>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</si>
  <si>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</si>
  <si>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</si>
  <si>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</si>
  <si>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</si>
  <si>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</si>
  <si>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</si>
  <si>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</si>
  <si>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</si>
  <si>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</si>
  <si>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</si>
  <si>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</si>
  <si>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</si>
  <si>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</si>
  <si>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</si>
  <si>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</si>
  <si>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</si>
  <si>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</si>
  <si>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</si>
  <si>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</si>
  <si>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</si>
  <si>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</si>
  <si>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</si>
  <si>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</si>
  <si>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</si>
  <si>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</si>
  <si>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</si>
  <si>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</si>
  <si>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</si>
  <si>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</si>
  <si>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</si>
  <si>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</si>
  <si>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</si>
  <si>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</si>
  <si>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</si>
  <si>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</si>
  <si>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</si>
  <si>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</si>
  <si>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</si>
  <si>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</si>
  <si>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</si>
  <si>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</si>
  <si>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</si>
  <si>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</si>
  <si>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</si>
  <si>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</si>
  <si>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</si>
  <si>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</si>
  <si>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</si>
  <si>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</si>
  <si>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</si>
  <si>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</si>
  <si>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</si>
  <si>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</si>
  <si>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</si>
  <si>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</si>
  <si>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</si>
  <si>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</si>
  <si>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</si>
  <si>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</si>
  <si>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</si>
  <si>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</si>
  <si>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</si>
  <si>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</si>
  <si>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</si>
  <si>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</si>
  <si>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</si>
  <si>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</si>
  <si>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</si>
  <si>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</si>
  <si>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</si>
  <si>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</si>
  <si>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</si>
  <si>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</si>
  <si>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</si>
  <si>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</si>
  <si>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</si>
  <si>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</si>
  <si>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</si>
  <si>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</si>
  <si>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</si>
  <si>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</si>
  <si>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</si>
  <si>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</si>
  <si>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</si>
  <si>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</si>
  <si>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</si>
  <si>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</si>
  <si>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</si>
  <si>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</si>
  <si>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</si>
  <si>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</si>
  <si>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</si>
  <si>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</si>
  <si>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</si>
  <si>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</si>
  <si>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</si>
  <si>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</si>
  <si>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</si>
  <si>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</si>
  <si>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</si>
  <si>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</si>
  <si>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</si>
  <si>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</si>
  <si>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</si>
  <si>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</si>
  <si>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</si>
  <si>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</si>
  <si>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</si>
  <si>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</si>
  <si>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</si>
  <si>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</si>
  <si>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</si>
  <si>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</si>
  <si>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</si>
  <si>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</si>
  <si>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</si>
  <si>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</si>
  <si>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</si>
  <si>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</si>
  <si>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</si>
  <si>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</si>
  <si>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</si>
  <si>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</si>
  <si>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</si>
  <si>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</si>
  <si>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</si>
  <si>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</si>
  <si>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</si>
  <si>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</si>
  <si>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</si>
  <si>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</si>
  <si>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</si>
  <si>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</si>
  <si>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</si>
  <si>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</si>
  <si>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</si>
  <si>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</si>
  <si>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</si>
  <si>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</si>
  <si>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</si>
  <si>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</si>
  <si>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</si>
  <si>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</si>
  <si>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</si>
  <si>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</si>
  <si>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</si>
  <si>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</si>
  <si>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</si>
  <si>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</si>
  <si>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</si>
  <si>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</si>
  <si>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</si>
  <si>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</si>
  <si>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</si>
  <si>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</si>
  <si>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</si>
  <si>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</si>
  <si>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</si>
  <si>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</si>
  <si>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</si>
  <si>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</si>
  <si>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</si>
  <si>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</si>
  <si>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</si>
  <si>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</si>
  <si>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</si>
  <si>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</si>
  <si>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</si>
  <si>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</si>
  <si>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</si>
  <si>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</si>
  <si>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</si>
  <si>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</si>
  <si>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</si>
  <si>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</si>
  <si>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</si>
  <si>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</si>
  <si>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</si>
  <si>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</si>
  <si>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</si>
  <si>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</si>
  <si>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</si>
  <si>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</si>
  <si>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</si>
  <si>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</si>
  <si>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</si>
  <si>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</si>
  <si>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</si>
  <si>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</si>
  <si>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</si>
  <si>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</si>
  <si>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</si>
  <si>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</si>
  <si>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</si>
  <si>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</si>
  <si>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</si>
  <si>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</si>
  <si>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</si>
  <si>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</si>
  <si>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</si>
  <si>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</si>
  <si>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</si>
  <si>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</si>
  <si>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</si>
  <si>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</si>
  <si>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</si>
  <si>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</si>
  <si>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</si>
  <si>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</si>
  <si>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</si>
  <si>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</si>
  <si>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</si>
  <si>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</si>
  <si>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</si>
  <si>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</si>
  <si>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</si>
  <si>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</si>
  <si>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</si>
  <si>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</si>
  <si>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</si>
  <si>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</si>
  <si>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</si>
  <si>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</si>
  <si>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</si>
  <si>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</si>
  <si>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</si>
  <si>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</si>
  <si>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</si>
  <si>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</si>
  <si>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</si>
  <si>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</si>
  <si>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</si>
  <si>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</si>
  <si>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</si>
  <si>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</si>
  <si>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</si>
  <si>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</si>
  <si>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</si>
  <si>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</si>
  <si>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</si>
  <si>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</si>
  <si>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</si>
  <si>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</si>
  <si>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</si>
  <si>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</si>
  <si>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</si>
  <si>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</si>
  <si>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</si>
  <si>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</si>
  <si>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</si>
  <si>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</si>
  <si>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</si>
  <si>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</si>
  <si>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</si>
  <si>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</si>
  <si>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</si>
  <si>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</si>
  <si>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</si>
  <si>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</si>
  <si>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</si>
  <si>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</si>
  <si>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</si>
  <si>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</si>
  <si>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</si>
  <si>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</si>
  <si>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</si>
  <si>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</si>
  <si>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</si>
  <si>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</si>
  <si>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</si>
  <si>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</si>
  <si>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</si>
  <si>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</si>
  <si>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</si>
  <si>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</si>
  <si>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</si>
  <si>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</si>
  <si>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</si>
  <si>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</si>
  <si>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</si>
  <si>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</si>
  <si>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</si>
  <si>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</si>
  <si>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</si>
  <si>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</si>
  <si>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</si>
  <si>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</si>
  <si>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</si>
  <si>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</si>
  <si>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</si>
  <si>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</si>
  <si>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</si>
  <si>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</si>
  <si>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</si>
  <si>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</si>
  <si>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</si>
  <si>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</si>
  <si>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</si>
  <si>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</si>
  <si>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</si>
  <si>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</si>
  <si>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</si>
  <si>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</si>
  <si>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</si>
  <si>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</si>
  <si>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</si>
  <si>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</si>
  <si>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</si>
  <si>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</si>
  <si>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</si>
  <si>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</si>
  <si>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</si>
  <si>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</si>
  <si>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</si>
  <si>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</si>
  <si>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</si>
  <si>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</si>
  <si>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</si>
  <si>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</si>
  <si>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</si>
  <si>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</si>
  <si>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</si>
  <si>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</si>
  <si>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</si>
  <si>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</si>
  <si>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</si>
  <si>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</si>
  <si>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</si>
  <si>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</si>
  <si>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</si>
  <si>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</si>
  <si>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</si>
  <si>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</si>
  <si>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</si>
  <si>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</si>
  <si>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</si>
  <si>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</si>
  <si>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</si>
  <si>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</si>
  <si>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</si>
  <si>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</si>
  <si>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</si>
  <si>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</si>
  <si>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</si>
  <si>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</si>
  <si>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</si>
  <si>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</si>
  <si>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</si>
  <si>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</si>
  <si>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</si>
  <si>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</si>
  <si>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</si>
  <si>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</si>
  <si>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</si>
  <si>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</si>
  <si>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</si>
  <si>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</si>
  <si>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</si>
  <si>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</si>
  <si>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</si>
  <si>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</si>
  <si>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</si>
  <si>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</si>
  <si>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</si>
  <si>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</si>
  <si>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</si>
  <si>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</si>
  <si>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</si>
  <si>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</si>
  <si>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</si>
  <si>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</si>
  <si>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</si>
  <si>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</si>
  <si>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</si>
  <si>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</si>
  <si>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</si>
  <si>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</si>
  <si>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</si>
  <si>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</si>
  <si>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</si>
  <si>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</si>
  <si>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</si>
  <si>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</si>
  <si>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</si>
  <si>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</si>
  <si>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</si>
  <si>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</si>
  <si>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</si>
  <si>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</si>
  <si>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</si>
  <si>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</si>
  <si>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</si>
  <si>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</si>
  <si>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</si>
  <si>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</si>
  <si>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</si>
  <si>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</si>
  <si>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</si>
  <si>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</si>
  <si>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</si>
  <si>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</si>
  <si>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</si>
  <si>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</si>
  <si>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</si>
  <si>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</si>
  <si>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</si>
  <si>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</si>
  <si>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</si>
  <si>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</si>
  <si>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</si>
  <si>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</si>
  <si>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</si>
  <si>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</si>
  <si>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</si>
  <si>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</si>
  <si>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</si>
  <si>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</si>
  <si>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</si>
  <si>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</si>
  <si>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</si>
  <si>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</si>
  <si>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</si>
  <si>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</si>
  <si>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</si>
  <si>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</si>
  <si>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</si>
  <si>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</si>
  <si>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</si>
  <si>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</si>
  <si>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</si>
  <si>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</si>
  <si>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</si>
  <si>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</si>
  <si>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</si>
  <si>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</si>
  <si>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</si>
  <si>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</si>
  <si>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</si>
  <si>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</si>
  <si>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</si>
  <si>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</si>
  <si>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</si>
  <si>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</si>
  <si>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</si>
  <si>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</si>
  <si>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</si>
  <si>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</si>
  <si>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</si>
  <si>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</si>
  <si>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</si>
  <si>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</si>
  <si>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</si>
  <si>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</si>
  <si>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</si>
  <si>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</si>
  <si>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</si>
  <si>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</si>
  <si>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</si>
  <si>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</si>
  <si>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</si>
  <si>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</si>
  <si>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</si>
  <si>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</si>
  <si>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</si>
  <si>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</si>
  <si>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</si>
  <si>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</si>
  <si>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</si>
  <si>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</si>
  <si>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</si>
  <si>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</si>
  <si>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</si>
  <si>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</si>
  <si>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</si>
  <si>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</si>
  <si>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</si>
  <si>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</si>
  <si>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</si>
  <si>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</si>
  <si>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</si>
  <si>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</si>
  <si>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</si>
  <si>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</si>
  <si>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</si>
  <si>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</si>
  <si>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</si>
  <si>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</si>
  <si>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</si>
  <si>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</si>
  <si>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</si>
  <si>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</si>
  <si>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</si>
  <si>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</si>
  <si>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</si>
  <si>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</si>
  <si>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</si>
  <si>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</si>
  <si>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</si>
  <si>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</si>
  <si>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</si>
  <si>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</si>
  <si>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</si>
  <si>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</si>
  <si>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</si>
  <si>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</si>
  <si>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</si>
  <si>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</si>
  <si>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</si>
  <si>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</si>
  <si>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</si>
  <si>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</si>
  <si>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</si>
  <si>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</si>
  <si>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</si>
  <si>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</si>
  <si>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</si>
  <si>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</si>
  <si>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</si>
  <si>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</si>
  <si>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</si>
  <si>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</si>
  <si>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</si>
  <si>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</si>
  <si>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</si>
  <si>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</si>
  <si>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</si>
  <si>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</si>
  <si>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</si>
  <si>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</si>
  <si>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</si>
  <si>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</si>
  <si>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</si>
  <si>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</si>
  <si>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</si>
  <si>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</si>
  <si>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</si>
  <si>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</si>
  <si>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</si>
  <si>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</si>
  <si>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</si>
  <si>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</si>
  <si>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</si>
  <si>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</si>
  <si>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</si>
  <si>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</si>
  <si>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</si>
  <si>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</si>
  <si>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</si>
  <si>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</si>
  <si>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</si>
  <si>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</si>
  <si>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</si>
  <si>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</si>
  <si>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</si>
  <si>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</si>
  <si>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</si>
  <si>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</si>
  <si>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</si>
  <si>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</si>
  <si>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</si>
  <si>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</si>
  <si>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</si>
  <si>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</si>
  <si>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</si>
  <si>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</si>
  <si>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</si>
  <si>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</si>
  <si>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</si>
  <si>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</si>
  <si>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</si>
  <si>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</si>
  <si>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</si>
  <si>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</si>
  <si>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</si>
  <si>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</si>
  <si>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</si>
  <si>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</si>
  <si>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</si>
  <si>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</si>
  <si>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</si>
  <si>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</si>
  <si>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</si>
  <si>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</si>
  <si>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</si>
  <si>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</si>
  <si>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</si>
  <si>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</si>
  <si>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</si>
  <si>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</si>
  <si>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</si>
  <si>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</si>
  <si>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</si>
  <si>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</si>
  <si>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</si>
  <si>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</si>
  <si>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</si>
  <si>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</si>
  <si>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</si>
  <si>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</si>
  <si>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</si>
  <si>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</si>
  <si>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</si>
  <si>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</si>
  <si>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</si>
  <si>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</si>
  <si>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</si>
  <si>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</si>
  <si>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</si>
  <si>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</si>
  <si>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</si>
  <si>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</si>
  <si>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</si>
  <si>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</si>
  <si>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</si>
  <si>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</si>
  <si>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</si>
  <si>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</si>
  <si>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</si>
  <si>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</si>
  <si>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</si>
  <si>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</si>
  <si>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</si>
  <si>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</si>
  <si>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</si>
  <si>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</si>
  <si>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</si>
  <si>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</si>
  <si>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</si>
  <si>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</si>
  <si>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</si>
  <si>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</si>
  <si>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</si>
  <si>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</si>
  <si>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</si>
  <si>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</si>
  <si>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</si>
  <si>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</si>
  <si>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</si>
  <si>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</si>
  <si>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</si>
  <si>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</si>
  <si>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</si>
  <si>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</si>
  <si>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</si>
  <si>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</si>
  <si>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</si>
  <si>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</si>
  <si>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</si>
  <si>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</si>
  <si>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</si>
  <si>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</si>
  <si>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</si>
  <si>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</si>
  <si>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</si>
  <si>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</si>
  <si>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</si>
  <si>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</si>
  <si>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</si>
  <si>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</si>
  <si>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</si>
  <si>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</si>
  <si>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</si>
  <si>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</si>
  <si>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</si>
  <si>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</si>
  <si>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</si>
  <si>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</si>
  <si>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</si>
  <si>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</si>
  <si>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</si>
  <si>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</si>
  <si>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</si>
  <si>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</si>
  <si>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</si>
  <si>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</si>
  <si>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</si>
  <si>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</si>
  <si>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</si>
  <si>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</si>
  <si>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</si>
  <si>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</si>
  <si>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</si>
  <si>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</si>
  <si>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</si>
  <si>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</si>
  <si>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</si>
  <si>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</si>
  <si>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</si>
  <si>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</si>
  <si>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</si>
  <si>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</si>
  <si>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</si>
  <si>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</si>
  <si>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</si>
  <si>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</si>
  <si>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</si>
  <si>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</si>
  <si>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</si>
  <si>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</si>
  <si>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</si>
  <si>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</si>
  <si>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</si>
  <si>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</si>
  <si>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</si>
  <si>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</si>
  <si>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</si>
  <si>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</si>
  <si>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</si>
  <si>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</si>
  <si>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</si>
  <si>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</si>
  <si>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</si>
  <si>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</si>
  <si>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</si>
  <si>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</si>
  <si>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</si>
  <si>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</si>
  <si>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</si>
  <si>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</si>
  <si>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</si>
  <si>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</si>
  <si>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</si>
  <si>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</si>
  <si>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</si>
  <si>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</si>
  <si>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</si>
  <si>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</si>
  <si>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</si>
  <si>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</si>
  <si>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</si>
  <si>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</si>
  <si>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</si>
  <si>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</si>
  <si>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</si>
  <si>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</si>
  <si>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</si>
  <si>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</si>
  <si>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</si>
  <si>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</si>
  <si>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</si>
  <si>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</si>
  <si>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</si>
  <si>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</si>
  <si>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</si>
  <si>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</si>
  <si>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</si>
  <si>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</si>
  <si>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</si>
  <si>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</si>
  <si>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</si>
  <si>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</si>
  <si>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</si>
  <si>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</si>
  <si>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</si>
  <si>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</si>
  <si>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</si>
  <si>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</si>
  <si>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</si>
  <si>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</si>
  <si>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</si>
  <si>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</si>
  <si>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</si>
  <si>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</si>
  <si>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</si>
  <si>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</si>
  <si>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</si>
  <si>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</si>
  <si>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</si>
  <si>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</si>
  <si>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</si>
  <si>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</si>
  <si>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</si>
  <si>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</si>
  <si>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</si>
  <si>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</si>
  <si>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</si>
  <si>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</si>
  <si>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</si>
  <si>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</si>
  <si>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</si>
  <si>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</si>
  <si>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</si>
  <si>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</si>
  <si>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</si>
  <si>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</si>
  <si>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</si>
  <si>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</si>
  <si>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</si>
  <si>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</si>
  <si>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</si>
  <si>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</si>
  <si>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</si>
  <si>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</si>
  <si>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</si>
  <si>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</si>
  <si>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</si>
  <si>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</si>
  <si>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</si>
  <si>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</si>
  <si>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</si>
  <si>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</si>
  <si>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</si>
  <si>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</si>
  <si>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</si>
  <si>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</si>
  <si>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</si>
  <si>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</si>
  <si>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</si>
  <si>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</si>
  <si>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</si>
  <si>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</si>
  <si>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</si>
  <si>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</si>
  <si>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</si>
  <si>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</si>
  <si>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</si>
  <si>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</si>
  <si>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</si>
  <si>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</si>
  <si>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</si>
  <si>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</si>
  <si>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</si>
  <si>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</si>
  <si>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</si>
  <si>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</si>
  <si>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</si>
  <si>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</si>
  <si>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</si>
  <si>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</si>
  <si>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</si>
  <si>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</si>
  <si>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</si>
  <si>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</si>
  <si>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</si>
  <si>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</si>
  <si>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</si>
  <si>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</si>
  <si>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</si>
  <si>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</si>
  <si>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</si>
  <si>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</si>
  <si>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</si>
  <si>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</si>
  <si>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</si>
  <si>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</si>
  <si>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</si>
  <si>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</si>
  <si>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</si>
  <si>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</si>
  <si>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</si>
  <si>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</si>
  <si>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</si>
  <si>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</si>
  <si>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</si>
  <si>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</si>
  <si>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</si>
  <si>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</si>
  <si>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</si>
  <si>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</si>
  <si>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</si>
  <si>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</si>
  <si>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</si>
  <si>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</si>
  <si>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</si>
  <si>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</si>
  <si>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</si>
  <si>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</si>
  <si>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</si>
  <si>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</si>
  <si>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</si>
  <si>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</si>
  <si>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</si>
  <si>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</si>
  <si>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</si>
  <si>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</si>
  <si>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</si>
  <si>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</si>
  <si>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</si>
  <si>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</si>
  <si>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</si>
  <si>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</si>
  <si>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</si>
  <si>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</si>
  <si>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</si>
  <si>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</si>
  <si>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</si>
  <si>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</si>
  <si>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</si>
  <si>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</si>
  <si>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</si>
  <si>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</si>
  <si>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</si>
  <si>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</si>
  <si>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</si>
  <si>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</si>
  <si>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</si>
  <si>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</si>
  <si>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</si>
  <si>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</si>
  <si>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</si>
  <si>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</si>
  <si>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</si>
  <si>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</si>
  <si>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</si>
  <si>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</si>
  <si>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</si>
  <si>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</si>
  <si>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</si>
  <si>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</si>
  <si>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</si>
  <si>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</si>
  <si>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</si>
  <si>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</si>
  <si>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</si>
  <si>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</si>
  <si>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</si>
  <si>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</si>
  <si>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</si>
  <si>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</si>
  <si>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</si>
  <si>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</si>
  <si>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</si>
  <si>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</si>
  <si>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</si>
  <si>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</si>
  <si>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</si>
  <si>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</si>
  <si>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</si>
  <si>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</si>
  <si>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</si>
  <si>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</si>
  <si>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</si>
  <si>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</si>
  <si>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</si>
  <si>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</si>
  <si>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</si>
  <si>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</si>
  <si>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</si>
  <si>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</si>
  <si>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</si>
  <si>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</si>
  <si>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</si>
  <si>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</si>
  <si>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</si>
  <si>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</si>
  <si>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</si>
  <si>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</si>
  <si>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</si>
  <si>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</si>
  <si>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</si>
  <si>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</si>
  <si>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</si>
  <si>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</si>
  <si>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</si>
  <si>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</si>
  <si>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</si>
  <si>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</si>
  <si>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</si>
  <si>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</si>
  <si>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</si>
  <si>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</si>
  <si>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</si>
  <si>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</si>
  <si>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</si>
  <si>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</si>
  <si>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</si>
  <si>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</si>
  <si>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</si>
  <si>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</si>
  <si>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</si>
  <si>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</si>
  <si>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</si>
  <si>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</si>
  <si>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</si>
  <si>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</si>
  <si>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</si>
  <si>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</si>
  <si>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</si>
  <si>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</si>
  <si>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</si>
  <si>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</si>
  <si>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</si>
  <si>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</si>
  <si>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</si>
  <si>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</si>
  <si>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</si>
  <si>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</si>
  <si>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</si>
  <si>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</si>
  <si>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</si>
  <si>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</si>
  <si>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</si>
  <si>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</si>
  <si>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</si>
  <si>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</si>
  <si>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</si>
  <si>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</si>
  <si>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</si>
  <si>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</si>
  <si>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</si>
  <si>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</si>
  <si>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</si>
  <si>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</si>
  <si>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</si>
  <si>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</si>
  <si>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</si>
  <si>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</si>
  <si>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</si>
  <si>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</si>
  <si>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</si>
  <si>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</si>
  <si>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</si>
  <si>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</si>
  <si>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</si>
  <si>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</si>
  <si>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</si>
  <si>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</si>
  <si>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</si>
  <si>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</si>
  <si>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</si>
  <si>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</si>
  <si>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</si>
  <si>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</si>
  <si>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</si>
  <si>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</si>
  <si>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</si>
  <si>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</si>
  <si>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</si>
  <si>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</si>
  <si>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</si>
  <si>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</si>
  <si>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</si>
  <si>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</si>
  <si>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</si>
  <si>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</si>
  <si>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</si>
  <si>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</si>
  <si>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</si>
  <si>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</si>
  <si>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</si>
  <si>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</si>
  <si>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</si>
  <si>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</si>
  <si>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</si>
  <si>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</si>
  <si>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</si>
  <si>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</si>
  <si>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</si>
  <si>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</si>
  <si>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</si>
  <si>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</si>
  <si>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</si>
  <si>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</si>
  <si>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</si>
  <si>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</si>
  <si>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</si>
  <si>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</si>
  <si>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</si>
  <si>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</si>
  <si>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</si>
  <si>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</si>
  <si>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</si>
  <si>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</si>
  <si>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</si>
  <si>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</si>
  <si>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</si>
  <si>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</si>
  <si>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</si>
  <si>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</si>
  <si>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</si>
  <si>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</si>
  <si>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</si>
  <si>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</si>
  <si>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</si>
  <si>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</si>
  <si>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</si>
  <si>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</si>
  <si>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</si>
  <si>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</si>
  <si>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</si>
  <si>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</si>
  <si>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</si>
  <si>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</si>
  <si>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</si>
  <si>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</si>
  <si>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</si>
  <si>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</si>
  <si>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</si>
  <si>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</si>
  <si>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</si>
  <si>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</si>
  <si>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</si>
  <si>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</si>
  <si>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</si>
  <si>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</si>
  <si>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</si>
  <si>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</si>
  <si>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</si>
  <si>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</si>
  <si>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</si>
  <si>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</si>
  <si>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</si>
  <si>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</si>
  <si>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</si>
  <si>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</si>
  <si>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</si>
  <si>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</si>
  <si>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</si>
  <si>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</si>
  <si>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</si>
  <si>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</si>
  <si>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</si>
  <si>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</si>
  <si>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</si>
  <si>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</si>
  <si>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</si>
  <si>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</si>
  <si>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</si>
  <si>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</si>
  <si>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</si>
  <si>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</si>
  <si>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</si>
  <si>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</si>
  <si>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</si>
  <si>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</si>
  <si>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</si>
  <si>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</si>
  <si>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</si>
  <si>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</si>
  <si>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</si>
  <si>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</si>
  <si>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</si>
  <si>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</si>
  <si>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</si>
  <si>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</si>
  <si>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</si>
  <si>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</si>
  <si>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</si>
  <si>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</si>
  <si>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</si>
  <si>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</si>
  <si>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</si>
  <si>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</si>
  <si>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</si>
  <si>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</si>
  <si>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</si>
  <si>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</si>
  <si>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</si>
  <si>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</si>
  <si>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</si>
  <si>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</si>
  <si>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</si>
  <si>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</si>
  <si>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</si>
  <si>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</si>
  <si>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</si>
  <si>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</si>
  <si>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</si>
  <si>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</si>
  <si>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</si>
  <si>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</si>
  <si>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</si>
  <si>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</si>
  <si>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</si>
  <si>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</si>
  <si>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</si>
  <si>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</si>
  <si>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</si>
  <si>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</si>
  <si>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</si>
  <si>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</si>
  <si>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</si>
  <si>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</si>
  <si>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</si>
  <si>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</si>
  <si>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</si>
  <si>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</si>
  <si>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</si>
  <si>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</si>
  <si>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</si>
  <si>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</si>
  <si>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</si>
  <si>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</si>
  <si>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</si>
  <si>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</si>
  <si>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</si>
  <si>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</si>
  <si>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</si>
  <si>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</si>
  <si>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</si>
  <si>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</si>
  <si>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</si>
  <si>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</si>
  <si>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</si>
  <si>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</si>
  <si>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</si>
  <si>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</si>
  <si>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</si>
  <si>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</si>
  <si>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</si>
  <si>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</si>
  <si>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</si>
  <si>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</si>
  <si>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</si>
  <si>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</si>
  <si>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</si>
  <si>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</si>
  <si>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</si>
  <si>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</si>
  <si>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</si>
  <si>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</si>
  <si>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</si>
  <si>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</si>
  <si>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</si>
  <si>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</si>
  <si>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</si>
  <si>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</si>
  <si>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</si>
  <si>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</si>
  <si>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</si>
  <si>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</si>
  <si>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</si>
  <si>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</si>
  <si>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</si>
  <si>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</si>
  <si>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</si>
  <si>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</si>
  <si>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</si>
  <si>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</si>
  <si>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</si>
  <si>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</si>
  <si>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</si>
  <si>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</si>
  <si>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</si>
  <si>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</si>
  <si>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</si>
  <si>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</si>
  <si>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</si>
  <si>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</si>
  <si>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</si>
  <si>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</si>
  <si>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</si>
  <si>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</si>
  <si>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</si>
  <si>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</si>
  <si>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</si>
  <si>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</si>
  <si>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</si>
  <si>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</si>
  <si>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</si>
  <si>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</si>
  <si>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</si>
  <si>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</si>
  <si>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</si>
  <si>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</si>
  <si>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</si>
  <si>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</si>
  <si>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</si>
  <si>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</si>
  <si>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</si>
  <si>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</si>
  <si>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</si>
  <si>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</si>
  <si>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</si>
  <si>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</si>
  <si>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</si>
  <si>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</si>
  <si>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</si>
  <si>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</si>
  <si>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</si>
  <si>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</si>
  <si>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</si>
  <si>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</si>
  <si>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</si>
  <si>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</si>
  <si>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</si>
  <si>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</si>
  <si>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</si>
  <si>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</si>
  <si>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</si>
  <si>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</si>
  <si>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</si>
  <si>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</si>
  <si>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</si>
  <si>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</si>
  <si>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</si>
  <si>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</si>
  <si>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</si>
  <si>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</si>
  <si>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</si>
  <si>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</si>
  <si>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</si>
  <si>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</si>
  <si>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</si>
  <si>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</si>
  <si>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</si>
  <si>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</si>
  <si>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</si>
  <si>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</si>
  <si>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</si>
  <si>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</si>
  <si>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</si>
  <si>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</si>
  <si>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</si>
  <si>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</si>
  <si>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</si>
  <si>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</si>
  <si>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</si>
  <si>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</si>
  <si>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</si>
  <si>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</si>
  <si>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</si>
  <si>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</si>
  <si>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</si>
  <si>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</si>
  <si>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</si>
  <si>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</si>
  <si>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</si>
  <si>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</si>
  <si>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</si>
  <si>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</si>
  <si>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</si>
  <si>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</si>
  <si>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</si>
  <si>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</si>
  <si>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</si>
  <si>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</si>
  <si>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</si>
  <si>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</si>
  <si>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</si>
  <si>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</si>
  <si>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</si>
  <si>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</si>
  <si>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</si>
  <si>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</si>
  <si>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</si>
  <si>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</si>
  <si>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</si>
  <si>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</si>
  <si>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</si>
  <si>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</si>
  <si>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</si>
  <si>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</si>
  <si>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</si>
  <si>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</si>
  <si>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</si>
  <si>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</si>
  <si>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</si>
  <si>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</si>
  <si>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</si>
  <si>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</si>
  <si>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</si>
  <si>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</si>
  <si>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</si>
  <si>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</si>
  <si>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</si>
  <si>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</si>
  <si>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</si>
  <si>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</si>
  <si>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</si>
  <si>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</si>
  <si>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</si>
  <si>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</si>
  <si>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</si>
  <si>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</si>
  <si>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</si>
  <si>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</si>
  <si>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</si>
  <si>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</si>
  <si>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</si>
  <si>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</si>
  <si>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</si>
  <si>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</si>
  <si>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</si>
  <si>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</si>
  <si>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</si>
  <si>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</si>
  <si>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</si>
  <si>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</si>
  <si>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</si>
  <si>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</si>
  <si>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</si>
  <si>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</si>
  <si>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</si>
  <si>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</si>
  <si>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</si>
  <si>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</si>
  <si>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</si>
  <si>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</si>
  <si>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</si>
  <si>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</si>
  <si>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</si>
  <si>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</si>
  <si>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</si>
  <si>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</si>
  <si>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</si>
  <si>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</si>
  <si>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</si>
  <si>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</si>
  <si>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</si>
  <si>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</si>
  <si>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</si>
  <si>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</si>
  <si>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</si>
  <si>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</si>
  <si>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</si>
  <si>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</si>
  <si>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</si>
  <si>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</si>
  <si>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</si>
  <si>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</si>
  <si>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</si>
  <si>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</si>
  <si>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</si>
  <si>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</si>
  <si>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</si>
  <si>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</si>
  <si>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</si>
  <si>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</si>
  <si>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</si>
  <si>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</si>
  <si>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</si>
  <si>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</si>
  <si>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</si>
  <si>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</si>
  <si>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</si>
  <si>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</si>
  <si>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</si>
  <si>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</si>
  <si>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</si>
  <si>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</si>
  <si>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</si>
  <si>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</si>
  <si>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</si>
  <si>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</si>
  <si>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</si>
  <si>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</si>
  <si>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</si>
  <si>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</si>
  <si>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</si>
  <si>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</si>
  <si>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</si>
  <si>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</si>
  <si>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</si>
  <si>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</si>
  <si>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</si>
  <si>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</si>
  <si>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</si>
  <si>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</si>
  <si>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</si>
  <si>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</si>
  <si>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</si>
  <si>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</si>
  <si>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</si>
  <si>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</si>
  <si>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</si>
  <si>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</si>
  <si>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</si>
  <si>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</si>
  <si>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</si>
  <si>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</si>
  <si>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</si>
  <si>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</si>
  <si>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</si>
  <si>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</si>
  <si>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</si>
  <si>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</si>
  <si>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</si>
  <si>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</si>
  <si>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</si>
  <si>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</si>
  <si>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</si>
  <si>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</si>
  <si>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</si>
  <si>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</si>
  <si>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</si>
  <si>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</si>
  <si>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</si>
  <si>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</si>
  <si>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</si>
  <si>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</si>
  <si>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</si>
  <si>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</si>
  <si>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</si>
  <si>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</si>
  <si>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</si>
  <si>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</si>
  <si>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</si>
  <si>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</si>
  <si>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</si>
  <si>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</si>
  <si>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</si>
  <si>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</si>
  <si>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</si>
  <si>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</si>
  <si>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</si>
  <si>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</si>
  <si>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</si>
  <si>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</si>
  <si>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</si>
  <si>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</si>
  <si>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</si>
  <si>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</si>
  <si>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</si>
  <si>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</si>
  <si>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</si>
  <si>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</si>
  <si>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</si>
  <si>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</si>
  <si>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</si>
  <si>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</si>
  <si>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</si>
  <si>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</si>
  <si>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</si>
  <si>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</si>
  <si>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</si>
  <si>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</si>
  <si>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</si>
  <si>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</si>
  <si>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</si>
  <si>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</si>
  <si>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</si>
  <si>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</si>
  <si>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</si>
  <si>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</si>
  <si>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</si>
  <si>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</si>
  <si>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</si>
  <si>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</si>
  <si>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</si>
  <si>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</si>
  <si>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</si>
  <si>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</si>
  <si>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</si>
  <si>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</si>
  <si>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</si>
  <si>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</si>
  <si>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</si>
  <si>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</si>
  <si>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</si>
  <si>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</si>
  <si>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</si>
  <si>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</si>
  <si>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</si>
  <si>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</si>
  <si>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</si>
  <si>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</si>
  <si>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</si>
  <si>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</si>
  <si>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</si>
  <si>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</si>
  <si>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</si>
  <si>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</si>
  <si>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</si>
  <si>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</si>
  <si>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</si>
  <si>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</si>
  <si>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</si>
  <si>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</si>
  <si>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</si>
  <si>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</si>
  <si>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</si>
  <si>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</si>
  <si>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</si>
  <si>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</si>
  <si>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</si>
  <si>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</si>
  <si>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</si>
  <si>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</si>
  <si>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</si>
  <si>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</si>
  <si>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</si>
  <si>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</si>
  <si>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</si>
  <si>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</si>
  <si>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</si>
  <si>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</si>
  <si>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</si>
  <si>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</si>
  <si>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</si>
  <si>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</si>
  <si>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</si>
  <si>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</si>
  <si>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</si>
  <si>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</si>
  <si>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</si>
  <si>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</si>
  <si>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</si>
  <si>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</si>
  <si>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</si>
  <si>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</si>
  <si>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</si>
  <si>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</si>
  <si>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</si>
  <si>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</si>
  <si>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</si>
  <si>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</si>
  <si>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</si>
  <si>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</si>
  <si>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</si>
  <si>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</si>
  <si>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</si>
  <si>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</si>
  <si>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</si>
  <si>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</si>
  <si>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</si>
  <si>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</si>
  <si>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</si>
  <si>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</si>
  <si>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</si>
  <si>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</si>
  <si>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</si>
  <si>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</si>
  <si>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</si>
  <si>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</si>
  <si>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</si>
  <si>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</si>
  <si>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</si>
  <si>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</si>
  <si>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</si>
  <si>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</si>
  <si>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</si>
  <si>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</si>
  <si>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</si>
  <si>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</si>
  <si>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</si>
  <si>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</si>
  <si>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</si>
  <si>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</si>
  <si>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</si>
  <si>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</si>
  <si>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</si>
  <si>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</si>
  <si>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</si>
  <si>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</si>
  <si>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</si>
  <si>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</si>
  <si>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</si>
  <si>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</si>
  <si>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</si>
  <si>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</si>
  <si>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</si>
  <si>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</si>
  <si>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</si>
  <si>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</si>
  <si>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</si>
  <si>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</si>
  <si>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</si>
  <si>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</si>
  <si>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</si>
  <si>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</si>
  <si>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</si>
  <si>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</si>
  <si>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</si>
  <si>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</si>
  <si>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</si>
  <si>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</si>
  <si>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</si>
  <si>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</si>
  <si>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</si>
  <si>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</si>
  <si>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</si>
  <si>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</si>
  <si>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</si>
  <si>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</si>
  <si>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</si>
  <si>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</si>
  <si>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</si>
  <si>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</si>
  <si>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</si>
  <si>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</si>
  <si>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</si>
  <si>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</si>
  <si>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</si>
  <si>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</si>
  <si>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</si>
  <si>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</si>
  <si>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</si>
  <si>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</si>
  <si>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</si>
  <si>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</si>
  <si>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</si>
  <si>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</si>
  <si>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</si>
  <si>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</si>
  <si>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</si>
  <si>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</si>
  <si>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</si>
  <si>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</si>
  <si>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</si>
  <si>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</si>
  <si>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</si>
  <si>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</si>
  <si>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</si>
  <si>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</si>
  <si>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</si>
  <si>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</si>
  <si>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</si>
  <si>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</si>
  <si>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</si>
  <si>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</si>
  <si>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</si>
  <si>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</si>
  <si>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</si>
  <si>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</si>
  <si>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</si>
  <si>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</si>
  <si>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</si>
  <si>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</si>
  <si>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</si>
  <si>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</si>
  <si>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</si>
  <si>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</si>
  <si>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</si>
  <si>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</si>
  <si>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</si>
  <si>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</si>
  <si>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</si>
  <si>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</si>
  <si>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</si>
  <si>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</si>
  <si>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</si>
  <si>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</si>
  <si>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</si>
  <si>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</si>
  <si>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</si>
  <si>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</si>
  <si>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</si>
  <si>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</si>
  <si>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</si>
  <si>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</si>
  <si>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</si>
  <si>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</si>
  <si>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</si>
  <si>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</si>
  <si>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</si>
  <si>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</si>
  <si>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</si>
  <si>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</si>
  <si>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</si>
  <si>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</si>
  <si>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</si>
  <si>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</si>
  <si>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</si>
  <si>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</si>
  <si>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</si>
  <si>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</si>
  <si>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</si>
  <si>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</si>
  <si>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</si>
  <si>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</si>
  <si>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</si>
  <si>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</si>
  <si>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</si>
  <si>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</si>
  <si>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</si>
  <si>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</si>
  <si>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</si>
  <si>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</si>
  <si>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</si>
  <si>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</si>
  <si>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</si>
  <si>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</si>
  <si>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</si>
  <si>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</si>
  <si>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</si>
  <si>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</si>
  <si>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</si>
  <si>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</si>
  <si>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</si>
  <si>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</si>
  <si>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</si>
  <si>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</si>
  <si>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</si>
  <si>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</si>
  <si>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</si>
  <si>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</si>
  <si>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</si>
  <si>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</si>
  <si>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</si>
  <si>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</si>
  <si>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</si>
  <si>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</si>
  <si>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</si>
  <si>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</si>
  <si>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</si>
  <si>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</si>
  <si>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</si>
  <si>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</si>
  <si>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</si>
  <si>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</si>
  <si>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</si>
  <si>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</si>
  <si>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</si>
  <si>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</si>
  <si>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</si>
  <si>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</si>
  <si>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</si>
  <si>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</si>
  <si>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</si>
  <si>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</si>
  <si>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</si>
  <si>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</si>
  <si>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</si>
  <si>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</si>
  <si>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</si>
  <si>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</si>
  <si>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</si>
  <si>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</si>
  <si>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</si>
  <si>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</si>
  <si>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</si>
  <si>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</si>
  <si>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</si>
  <si>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</si>
  <si>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</si>
  <si>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</si>
  <si>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</si>
  <si>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</si>
  <si>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</si>
  <si>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</si>
  <si>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</si>
  <si>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</si>
  <si>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</si>
  <si>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</si>
  <si>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</si>
  <si>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</si>
  <si>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</si>
  <si>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</si>
  <si>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</si>
  <si>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</si>
  <si>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</si>
  <si>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</si>
  <si>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</si>
  <si>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</si>
  <si>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</si>
  <si>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</si>
  <si>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</si>
  <si>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</si>
  <si>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</si>
  <si>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</si>
  <si>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</si>
  <si>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</si>
  <si>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</si>
  <si>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</si>
  <si>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</si>
  <si>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</si>
  <si>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</si>
  <si>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</si>
  <si>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</si>
  <si>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</si>
  <si>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</si>
  <si>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</si>
  <si>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</si>
  <si>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</si>
  <si>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</si>
  <si>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</si>
  <si>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</si>
  <si>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</si>
  <si>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</si>
  <si>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</si>
  <si>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</si>
  <si>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</si>
  <si>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</si>
  <si>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</si>
  <si>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</si>
  <si>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</si>
  <si>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</si>
  <si>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</si>
  <si>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</si>
  <si>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</si>
  <si>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</si>
  <si>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</si>
  <si>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</si>
  <si>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</si>
  <si>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</si>
  <si>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</si>
  <si>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</si>
  <si>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</si>
  <si>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</si>
  <si>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</si>
  <si>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</si>
  <si>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</si>
  <si>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</si>
  <si>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</si>
  <si>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</si>
  <si>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</si>
  <si>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</si>
  <si>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</si>
  <si>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</si>
  <si>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</si>
  <si>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</si>
  <si>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</si>
  <si>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</si>
  <si>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</si>
  <si>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</si>
  <si>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</si>
  <si>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</si>
  <si>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</si>
  <si>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</si>
  <si>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</si>
  <si>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</si>
  <si>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</si>
  <si>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</si>
  <si>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</si>
  <si>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</si>
  <si>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</si>
  <si>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</si>
  <si>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</si>
  <si>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</si>
  <si>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</si>
  <si>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</si>
  <si>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</si>
  <si>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</si>
  <si>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</si>
  <si>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</si>
  <si>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</si>
  <si>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</si>
  <si>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</si>
  <si>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</si>
  <si>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</si>
  <si>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</si>
  <si>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</si>
  <si>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</si>
  <si>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</si>
  <si>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</si>
  <si>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</si>
  <si>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</si>
  <si>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</si>
  <si>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</si>
  <si>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</si>
  <si>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</si>
  <si>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</si>
  <si>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</si>
  <si>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</si>
  <si>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</si>
  <si>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</si>
  <si>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</si>
  <si>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</si>
  <si>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</si>
  <si>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</si>
  <si>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</si>
  <si>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</si>
  <si>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</si>
  <si>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</si>
  <si>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</si>
  <si>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</si>
  <si>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</si>
  <si>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</si>
  <si>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</si>
  <si>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</si>
  <si>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</si>
  <si>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</si>
  <si>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</si>
  <si>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</si>
  <si>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</si>
  <si>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</si>
  <si>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</si>
  <si>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</si>
  <si>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</si>
  <si>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</si>
  <si>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</si>
  <si>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</si>
  <si>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</si>
  <si>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</si>
  <si>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</si>
  <si>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</si>
  <si>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</si>
  <si>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</si>
  <si>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</si>
  <si>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</si>
  <si>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</si>
  <si>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</si>
  <si>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</si>
  <si>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</si>
  <si>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</si>
  <si>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</si>
  <si>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</si>
  <si>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</si>
  <si>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</si>
  <si>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</si>
  <si>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</si>
  <si>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</si>
  <si>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</si>
  <si>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</si>
  <si>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</si>
  <si>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</si>
  <si>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</si>
  <si>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</si>
  <si>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</si>
  <si>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</si>
  <si>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</si>
  <si>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</si>
  <si>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</si>
  <si>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</si>
  <si>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</si>
  <si>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</si>
  <si>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</si>
  <si>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</si>
  <si>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</si>
  <si>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</si>
  <si>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</si>
  <si>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</si>
  <si>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</si>
  <si>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</si>
  <si>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</si>
  <si>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</si>
  <si>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</si>
  <si>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</si>
  <si>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</si>
  <si>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</si>
  <si>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</si>
  <si>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</si>
  <si>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</si>
  <si>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</si>
  <si>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</si>
  <si>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</si>
  <si>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</si>
  <si>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</si>
  <si>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</si>
  <si>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</si>
  <si>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</si>
  <si>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</si>
  <si>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</si>
  <si>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</si>
  <si>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</si>
  <si>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</si>
  <si>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</si>
  <si>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</si>
  <si>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</si>
  <si>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</si>
  <si>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</si>
  <si>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</si>
  <si>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</si>
  <si>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</si>
  <si>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</si>
  <si>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</si>
  <si>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</si>
  <si>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</si>
  <si>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</si>
  <si>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</si>
  <si>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</si>
  <si>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</si>
  <si>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</si>
  <si>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</si>
  <si>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</si>
  <si>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</si>
  <si>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</si>
  <si>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</si>
  <si>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</si>
  <si>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</si>
  <si>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</si>
  <si>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</si>
  <si>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</si>
  <si>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</si>
  <si>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</si>
  <si>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</si>
  <si>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</si>
  <si>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</si>
  <si>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</si>
  <si>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</si>
  <si>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</si>
  <si>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</si>
  <si>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</si>
  <si>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</si>
  <si>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</si>
  <si>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</si>
  <si>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</si>
  <si>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</si>
  <si>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</si>
  <si>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</si>
  <si>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</si>
  <si>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</si>
  <si>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</si>
  <si>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</si>
  <si>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</si>
  <si>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</si>
  <si>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</si>
  <si>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</si>
  <si>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</si>
  <si>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</si>
  <si>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</si>
  <si>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</si>
  <si>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</si>
  <si>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</si>
  <si>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</si>
  <si>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</si>
  <si>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</si>
  <si>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</si>
  <si>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</si>
  <si>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</si>
  <si>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</si>
  <si>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</si>
  <si>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</si>
  <si>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</si>
  <si>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</si>
  <si>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</si>
  <si>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</si>
  <si>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</si>
  <si>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</si>
  <si>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</si>
  <si>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</si>
  <si>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</si>
  <si>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</si>
  <si>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</si>
  <si>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</si>
  <si>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</si>
  <si>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</si>
  <si>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</si>
  <si>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</si>
  <si>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</si>
  <si>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</si>
  <si>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</si>
  <si>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</si>
  <si>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</si>
  <si>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</si>
  <si>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</si>
  <si>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</si>
  <si>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</si>
  <si>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</si>
  <si>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</si>
  <si>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</si>
  <si>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</si>
  <si>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</si>
  <si>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</si>
  <si>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</si>
  <si>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</si>
  <si>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</si>
  <si>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</si>
  <si>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</si>
  <si>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</si>
  <si>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</si>
  <si>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</si>
  <si>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</si>
  <si>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</si>
  <si>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</si>
  <si>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</si>
  <si>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</si>
  <si>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</si>
  <si>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</si>
  <si>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</si>
  <si>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</si>
  <si>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</si>
  <si>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</si>
  <si>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</si>
  <si>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</si>
  <si>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</si>
  <si>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</si>
  <si>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</si>
  <si>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</si>
  <si>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</si>
  <si>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</si>
  <si>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</si>
  <si>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</si>
  <si>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</si>
  <si>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</si>
  <si>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</si>
  <si>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</si>
  <si>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</si>
  <si>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</si>
  <si>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</si>
  <si>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</si>
  <si>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</si>
  <si>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</si>
  <si>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</si>
  <si>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</si>
  <si>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</si>
  <si>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</si>
  <si>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</si>
  <si>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</si>
  <si>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</si>
  <si>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</si>
  <si>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</si>
  <si>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</si>
  <si>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</si>
  <si>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</si>
  <si>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</si>
  <si>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</si>
  <si>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</si>
  <si>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</si>
  <si>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</si>
  <si>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</si>
  <si>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</si>
  <si>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</si>
  <si>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</si>
  <si>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</si>
  <si>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</si>
  <si>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</si>
  <si>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</si>
  <si>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</si>
  <si>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</si>
  <si>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</si>
  <si>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</si>
  <si>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</si>
  <si>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</si>
  <si>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</si>
  <si>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</si>
  <si>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</si>
  <si>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</si>
  <si>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</si>
  <si>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</si>
  <si>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</si>
  <si>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</si>
  <si>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</si>
  <si>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</si>
  <si>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</si>
  <si>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</si>
  <si>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</si>
  <si>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</si>
  <si>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</si>
  <si>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</si>
  <si>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</si>
  <si>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</si>
  <si>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</si>
  <si>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</si>
  <si>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</si>
  <si>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</si>
  <si>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</si>
  <si>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</si>
  <si>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</si>
  <si>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</si>
  <si>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</si>
  <si>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</si>
  <si>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</si>
  <si>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</si>
  <si>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</si>
  <si>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</si>
  <si>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</si>
  <si>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</si>
  <si>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</si>
  <si>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</si>
  <si>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</si>
  <si>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</si>
  <si>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</si>
  <si>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</si>
  <si>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</si>
  <si>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</si>
  <si>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</si>
  <si>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</si>
  <si>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</si>
  <si>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</si>
  <si>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</si>
  <si>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</si>
  <si>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</si>
  <si>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</si>
  <si>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</si>
  <si>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</si>
  <si>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</si>
  <si>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</si>
  <si>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</si>
  <si>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</si>
  <si>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</si>
  <si>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</si>
  <si>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</si>
  <si>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</si>
  <si>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</si>
  <si>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</si>
  <si>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</si>
  <si>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</si>
  <si>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</si>
  <si>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</si>
  <si>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</si>
  <si>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</si>
  <si>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</si>
  <si>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</si>
  <si>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</si>
  <si>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</si>
  <si>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</si>
  <si>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</si>
  <si>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</si>
  <si>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</si>
  <si>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</si>
  <si>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</si>
  <si>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</si>
  <si>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</si>
  <si>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</si>
  <si>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</si>
  <si>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</si>
  <si>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</si>
  <si>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</si>
  <si>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</si>
  <si>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</si>
  <si>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</si>
  <si>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</si>
  <si>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</si>
  <si>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</si>
  <si>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</si>
  <si>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</si>
  <si>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</si>
  <si>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</si>
  <si>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</si>
  <si>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</si>
  <si>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</si>
  <si>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</si>
  <si>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</si>
  <si>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</si>
  <si>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</si>
  <si>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</si>
  <si>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</si>
  <si>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</si>
  <si>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</si>
  <si>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</si>
  <si>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</si>
  <si>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</si>
  <si>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</si>
  <si>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</si>
  <si>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</si>
  <si>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</si>
  <si>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</si>
  <si>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</si>
  <si>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</si>
  <si>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</si>
  <si>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</si>
  <si>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</si>
  <si>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</si>
  <si>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</si>
  <si>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</si>
  <si>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</si>
  <si>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</si>
  <si>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</si>
  <si>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</si>
  <si>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</si>
  <si>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</si>
  <si>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</si>
  <si>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</si>
  <si>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</si>
  <si>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</si>
  <si>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</si>
  <si>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</si>
  <si>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</si>
  <si>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</si>
  <si>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</si>
  <si>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</si>
  <si>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</si>
  <si>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</si>
  <si>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</si>
  <si>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</si>
  <si>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</si>
  <si>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</si>
  <si>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</si>
  <si>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</si>
  <si>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</si>
  <si>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</si>
  <si>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</si>
  <si>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</si>
  <si>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</si>
  <si>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</si>
  <si>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</si>
  <si>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</si>
  <si>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</si>
  <si>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</si>
  <si>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</si>
  <si>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</si>
  <si>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</si>
  <si>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</si>
  <si>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</si>
  <si>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</si>
  <si>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</si>
  <si>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</si>
  <si>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</si>
  <si>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</si>
  <si>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</si>
  <si>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</si>
  <si>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</si>
  <si>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</si>
  <si>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</si>
  <si>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</si>
  <si>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</si>
  <si>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</si>
  <si>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</si>
  <si>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</si>
  <si>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</si>
  <si>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</si>
  <si>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</si>
  <si>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</si>
  <si>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</si>
  <si>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</si>
  <si>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</si>
  <si>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</si>
  <si>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</si>
  <si>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</si>
  <si>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</si>
  <si>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</si>
  <si>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</si>
  <si>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</si>
  <si>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</si>
  <si>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</si>
  <si>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</si>
  <si>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</si>
  <si>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</si>
  <si>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</si>
  <si>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</si>
  <si>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</si>
  <si>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</si>
  <si>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</si>
  <si>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</si>
  <si>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</si>
  <si>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</si>
  <si>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</si>
  <si>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</si>
  <si>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</si>
  <si>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</si>
  <si>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</si>
  <si>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</si>
  <si>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</si>
  <si>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</si>
  <si>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</si>
  <si>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</si>
  <si>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</si>
  <si>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</si>
  <si>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</si>
  <si>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</si>
  <si>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</si>
  <si>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</si>
  <si>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</si>
  <si>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</si>
  <si>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</si>
  <si>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</si>
  <si>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</si>
  <si>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</si>
  <si>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</si>
  <si>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</si>
  <si>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</si>
  <si>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</si>
  <si>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</si>
  <si>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</si>
  <si>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</si>
  <si>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</si>
  <si>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</si>
  <si>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</si>
  <si>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</si>
  <si>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</si>
  <si>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</si>
  <si>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</si>
  <si>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</si>
  <si>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</si>
  <si>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</si>
  <si>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</si>
  <si>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</si>
  <si>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</si>
  <si>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</si>
  <si>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</si>
  <si>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</si>
  <si>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</si>
  <si>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</si>
  <si>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</si>
  <si>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</si>
  <si>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</si>
  <si>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</si>
  <si>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</si>
  <si>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</si>
  <si>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</si>
  <si>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</si>
  <si>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</si>
  <si>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</si>
  <si>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</si>
  <si>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</si>
  <si>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</si>
  <si>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</si>
  <si>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</si>
  <si>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</si>
  <si>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</si>
  <si>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</si>
  <si>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</si>
  <si>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</si>
  <si>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</si>
  <si>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</si>
  <si>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</si>
  <si>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</si>
  <si>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</si>
  <si>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</si>
  <si>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</si>
  <si>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</si>
  <si>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</si>
  <si>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</si>
  <si>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</si>
  <si>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</si>
  <si>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</si>
  <si>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</si>
  <si>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</si>
  <si>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</si>
  <si>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</si>
  <si>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</si>
  <si>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</si>
  <si>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</si>
  <si>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</si>
  <si>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</si>
  <si>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</si>
  <si>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</si>
  <si>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</si>
  <si>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</si>
  <si>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</si>
  <si>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</si>
  <si>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</si>
  <si>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</si>
  <si>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</si>
  <si>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</si>
  <si>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</si>
  <si>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</si>
  <si>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</si>
  <si>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</si>
  <si>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</si>
  <si>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</si>
  <si>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</si>
  <si>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</si>
  <si>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</si>
  <si>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</si>
  <si>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</si>
  <si>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</si>
  <si>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</si>
  <si>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</si>
  <si>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</si>
  <si>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</si>
  <si>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</si>
  <si>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</si>
  <si>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</si>
  <si>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</si>
  <si>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</si>
  <si>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</si>
  <si>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</si>
  <si>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</si>
  <si>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</si>
  <si>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</si>
  <si>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</si>
  <si>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</si>
  <si>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</si>
  <si>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</si>
  <si>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</si>
  <si>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</si>
  <si>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</si>
  <si>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</si>
  <si>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</si>
  <si>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</si>
  <si>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</si>
  <si>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</si>
  <si>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</si>
  <si>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</si>
  <si>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</si>
  <si>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</si>
  <si>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</si>
  <si>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</si>
  <si>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</si>
  <si>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</si>
  <si>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</si>
  <si>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</si>
  <si>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</si>
  <si>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</si>
  <si>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</si>
  <si>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</si>
  <si>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</si>
  <si>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</si>
  <si>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</si>
  <si>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</si>
  <si>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</si>
  <si>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</si>
  <si>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</si>
  <si>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</si>
  <si>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</si>
  <si>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</si>
  <si>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</si>
  <si>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</si>
  <si>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</si>
  <si>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</si>
  <si>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</si>
  <si>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</si>
  <si>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</si>
  <si>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</si>
  <si>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</si>
  <si>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</si>
  <si>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</si>
  <si>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</si>
  <si>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</si>
  <si>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</si>
  <si>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</si>
  <si>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</si>
  <si>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</si>
  <si>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</si>
  <si>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</si>
  <si>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</si>
  <si>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</si>
  <si>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</si>
  <si>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</si>
  <si>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</si>
  <si>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</si>
  <si>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</si>
  <si>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</si>
  <si>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</si>
  <si>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</si>
  <si>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</si>
  <si>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</si>
  <si>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</si>
  <si>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</si>
  <si>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</si>
  <si>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</si>
  <si>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</si>
  <si>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</si>
  <si>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</si>
  <si>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</si>
  <si>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</si>
  <si>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</si>
  <si>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</si>
  <si>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</si>
  <si>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</si>
  <si>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</si>
  <si>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</si>
  <si>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</si>
  <si>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</si>
  <si>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</si>
  <si>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</si>
  <si>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</si>
  <si>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</si>
  <si>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</si>
  <si>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</si>
  <si>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</si>
  <si>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</si>
  <si>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</si>
  <si>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</si>
  <si>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</si>
  <si>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</si>
  <si>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</si>
  <si>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</si>
  <si>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</si>
  <si>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</si>
  <si>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</si>
  <si>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</si>
  <si>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</si>
  <si>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</si>
  <si>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</si>
  <si>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</si>
  <si>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</si>
  <si>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</si>
  <si>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</si>
  <si>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</si>
  <si>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</si>
  <si>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</si>
  <si>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</si>
  <si>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</si>
  <si>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</si>
  <si>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</si>
  <si>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</si>
  <si>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</si>
  <si>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</si>
  <si>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</si>
  <si>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</si>
  <si>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</si>
  <si>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</si>
  <si>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</si>
  <si>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</si>
  <si>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</si>
  <si>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</si>
  <si>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</si>
  <si>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</si>
  <si>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</si>
  <si>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</si>
  <si>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</si>
  <si>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</si>
  <si>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</si>
  <si>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</si>
  <si>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</si>
  <si>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</si>
  <si>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</si>
  <si>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</si>
  <si>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</si>
  <si>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</si>
  <si>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</si>
  <si>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</si>
  <si>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</si>
  <si>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</si>
  <si>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</si>
  <si>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</si>
  <si>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</si>
  <si>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</si>
  <si>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</si>
  <si>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</si>
  <si>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</si>
  <si>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</si>
  <si>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</si>
  <si>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</si>
  <si>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</si>
  <si>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</si>
  <si>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</si>
  <si>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</si>
  <si>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</si>
  <si>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</si>
  <si>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</si>
  <si>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</si>
  <si>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</si>
  <si>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</si>
  <si>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</si>
  <si>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</si>
  <si>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</si>
  <si>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</si>
  <si>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</si>
  <si>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</si>
  <si>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</si>
  <si>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</si>
  <si>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</si>
  <si>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</si>
  <si>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</si>
  <si>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</si>
  <si>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</si>
  <si>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</si>
  <si>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</si>
  <si>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</si>
  <si>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</si>
  <si>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</si>
  <si>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</si>
  <si>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</si>
  <si>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</si>
  <si>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</si>
  <si>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</si>
  <si>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</si>
  <si>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</si>
  <si>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</si>
  <si>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</si>
  <si>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</si>
  <si>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</si>
  <si>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</si>
  <si>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</si>
  <si>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</si>
  <si>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</si>
  <si>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</si>
  <si>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</si>
  <si>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</si>
  <si>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</si>
  <si>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</si>
  <si>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</si>
  <si>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</si>
  <si>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</si>
  <si>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</si>
  <si>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</si>
  <si>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</si>
  <si>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</si>
  <si>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</si>
  <si>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</si>
  <si>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</si>
  <si>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</si>
  <si>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</si>
  <si>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</si>
  <si>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</si>
  <si>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</si>
  <si>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</si>
  <si>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</si>
  <si>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</si>
  <si>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</si>
  <si>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</si>
  <si>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</si>
  <si>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</si>
  <si>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</si>
  <si>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</si>
  <si>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</si>
  <si>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</si>
  <si>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</si>
  <si>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</si>
  <si>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</si>
  <si>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</si>
  <si>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</si>
  <si>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</si>
  <si>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</si>
  <si>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</si>
  <si>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</si>
  <si>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</si>
  <si>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</si>
  <si>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</si>
  <si>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</si>
  <si>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</si>
  <si>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</si>
  <si>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</si>
  <si>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</si>
  <si>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</si>
  <si>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</si>
  <si>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</si>
  <si>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</si>
  <si>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</si>
  <si>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</si>
  <si>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</si>
  <si>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</si>
  <si>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</si>
  <si>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</si>
  <si>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</si>
  <si>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</si>
  <si>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</si>
  <si>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</si>
  <si>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</si>
  <si>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</si>
  <si>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</si>
  <si>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</si>
  <si>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</si>
  <si>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</si>
  <si>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</si>
  <si>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</si>
  <si>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</si>
  <si>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</si>
  <si>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</si>
  <si>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</si>
  <si>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</si>
  <si>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</si>
  <si>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</si>
  <si>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</si>
  <si>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</si>
  <si>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</si>
  <si>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</si>
  <si>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</si>
  <si>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</si>
  <si>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</si>
  <si>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</si>
  <si>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</si>
  <si>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</si>
  <si>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</si>
  <si>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</si>
  <si>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</si>
  <si>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</si>
  <si>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</si>
  <si>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</si>
  <si>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</si>
  <si>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</si>
  <si>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</si>
  <si>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</si>
  <si>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</si>
  <si>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</si>
  <si>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</si>
  <si>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</si>
  <si>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</si>
  <si>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</si>
  <si>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</si>
  <si>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</si>
  <si>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</si>
  <si>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</si>
  <si>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</si>
  <si>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</si>
  <si>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</si>
  <si>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</si>
  <si>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</si>
  <si>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</si>
  <si>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</si>
  <si>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</si>
  <si>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</si>
  <si>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</si>
  <si>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</si>
  <si>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</si>
  <si>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</si>
  <si>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</si>
  <si>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</si>
  <si>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</si>
  <si>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</si>
  <si>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</si>
  <si>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</si>
  <si>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</si>
  <si>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</si>
  <si>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</si>
  <si>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</si>
  <si>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</si>
  <si>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</si>
  <si>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</si>
  <si>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</si>
  <si>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</si>
  <si>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</si>
  <si>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</si>
  <si>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</si>
  <si>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</si>
  <si>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</si>
  <si>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</si>
  <si>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</si>
  <si>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</si>
  <si>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</si>
  <si>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</si>
  <si>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</si>
  <si>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</si>
  <si>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</si>
  <si>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</si>
  <si>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</si>
  <si>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</si>
  <si>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</si>
  <si>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</si>
  <si>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</si>
  <si>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</si>
  <si>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</si>
  <si>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</si>
  <si>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</si>
  <si>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</si>
  <si>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</si>
  <si>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</si>
  <si>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</si>
  <si>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</si>
  <si>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</si>
  <si>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</si>
  <si>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</si>
  <si>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</si>
  <si>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</si>
  <si>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</si>
  <si>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</si>
  <si>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</si>
  <si>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</si>
  <si>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</si>
  <si>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</si>
  <si>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</si>
  <si>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</si>
  <si>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</si>
  <si>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</si>
  <si>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</si>
  <si>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</si>
  <si>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</si>
  <si>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</si>
  <si>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</si>
  <si>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</si>
  <si>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</si>
  <si>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</si>
  <si>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</si>
  <si>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</si>
  <si>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</si>
  <si>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</si>
  <si>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</si>
  <si>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</si>
  <si>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</si>
  <si>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</si>
  <si>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</si>
  <si>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</si>
  <si>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</si>
  <si>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</si>
  <si>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</si>
  <si>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</si>
  <si>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</si>
  <si>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</si>
  <si>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</si>
  <si>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</si>
  <si>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</si>
  <si>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</si>
  <si>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</si>
  <si>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</si>
  <si>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</si>
  <si>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</si>
  <si>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</si>
  <si>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</si>
  <si>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</si>
  <si>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</si>
  <si>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</si>
  <si>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</si>
  <si>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</si>
  <si>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</si>
  <si>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</si>
  <si>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</si>
  <si>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</si>
  <si>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</si>
  <si>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</si>
  <si>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</si>
  <si>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</si>
  <si>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</si>
  <si>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</si>
  <si>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</si>
  <si>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</si>
  <si>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</si>
  <si>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</si>
  <si>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</si>
  <si>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</si>
  <si>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</si>
  <si>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</si>
  <si>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</si>
  <si>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</si>
  <si>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</si>
  <si>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</si>
  <si>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</si>
  <si>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</si>
  <si>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</si>
  <si>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</si>
  <si>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</si>
  <si>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</si>
  <si>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</si>
  <si>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</si>
  <si>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</si>
  <si>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</si>
  <si>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</si>
  <si>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</si>
  <si>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</si>
  <si>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</si>
  <si>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</si>
  <si>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</si>
  <si>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</si>
  <si>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</si>
  <si>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</si>
  <si>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</si>
  <si>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</si>
  <si>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</si>
  <si>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</si>
  <si>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</si>
  <si>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</si>
  <si>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</si>
  <si>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</si>
  <si>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</si>
  <si>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</si>
  <si>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</si>
  <si>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</si>
  <si>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</si>
  <si>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</si>
  <si>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</si>
  <si>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</si>
  <si>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</si>
  <si>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</si>
  <si>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</si>
  <si>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</si>
  <si>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</si>
  <si>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</si>
  <si>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</si>
  <si>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</si>
  <si>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</si>
  <si>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</si>
  <si>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</si>
  <si>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</si>
  <si>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</si>
  <si>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</si>
  <si>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</si>
  <si>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</si>
  <si>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</si>
  <si>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</si>
  <si>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</si>
  <si>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</si>
  <si>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</si>
  <si>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</si>
  <si>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</si>
  <si>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</si>
  <si>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</si>
  <si>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</si>
  <si>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</si>
  <si>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</si>
  <si>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</si>
  <si>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</si>
  <si>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</si>
  <si>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</si>
  <si>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</si>
  <si>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</si>
  <si>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</si>
  <si>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</si>
  <si>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</si>
  <si>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</si>
  <si>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</si>
  <si>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</si>
  <si>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</si>
  <si>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</si>
  <si>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</si>
  <si>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</si>
  <si>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</si>
  <si>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</si>
  <si>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</si>
  <si>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</si>
  <si>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</si>
  <si>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</si>
  <si>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</si>
  <si>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</si>
  <si>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</si>
  <si>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</si>
  <si>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</si>
  <si>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</si>
  <si>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</si>
  <si>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</si>
  <si>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</si>
  <si>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</si>
  <si>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</si>
  <si>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</si>
  <si>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</si>
  <si>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</si>
  <si>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</si>
  <si>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</si>
  <si>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</si>
  <si>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</si>
  <si>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</si>
  <si>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</si>
  <si>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</si>
  <si>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</si>
  <si>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</si>
  <si>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</si>
  <si>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</si>
  <si>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</si>
  <si>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</si>
  <si>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</si>
  <si>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</si>
  <si>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</si>
  <si>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</si>
  <si>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</si>
  <si>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</si>
  <si>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</si>
  <si>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</si>
  <si>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</si>
  <si>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</si>
  <si>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</si>
  <si>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</si>
  <si>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</si>
  <si>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</si>
  <si>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</si>
  <si>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</si>
  <si>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</si>
  <si>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</si>
  <si>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</si>
  <si>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</si>
  <si>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</si>
  <si>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</si>
  <si>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</si>
  <si>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</si>
  <si>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</si>
  <si>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</si>
  <si>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</si>
  <si>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</si>
  <si>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</si>
  <si>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</si>
  <si>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</si>
  <si>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</si>
  <si>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</si>
  <si>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</si>
  <si>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</si>
  <si>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</si>
  <si>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</si>
  <si>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</si>
  <si>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</si>
  <si>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</si>
  <si>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</si>
  <si>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</si>
  <si>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</si>
  <si>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</si>
  <si>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</si>
  <si>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</si>
  <si>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</si>
  <si>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</si>
  <si>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</si>
  <si>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</si>
  <si>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</si>
  <si>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</si>
  <si>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</si>
  <si>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</si>
  <si>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</si>
  <si>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</si>
  <si>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</si>
  <si>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</si>
  <si>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</si>
  <si>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</si>
  <si>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</si>
  <si>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</si>
  <si>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</si>
  <si>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</si>
  <si>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</si>
  <si>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</si>
  <si>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</si>
  <si>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</si>
  <si>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</si>
  <si>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</si>
  <si>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</si>
  <si>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</si>
  <si>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</si>
  <si>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</si>
  <si>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</si>
  <si>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</si>
  <si>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</si>
  <si>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</si>
  <si>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</si>
  <si>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</si>
  <si>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</si>
  <si>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</si>
  <si>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</si>
  <si>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</si>
  <si>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</si>
  <si>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</si>
  <si>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</si>
  <si>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</si>
  <si>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</si>
  <si>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</si>
  <si>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</si>
  <si>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</si>
  <si>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</si>
  <si>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</si>
  <si>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</si>
  <si>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</si>
  <si>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</si>
  <si>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</si>
  <si>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</si>
  <si>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</si>
  <si>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</si>
  <si>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</si>
  <si>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</si>
  <si>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</si>
  <si>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</si>
  <si>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</si>
  <si>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</si>
  <si>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</si>
  <si>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</si>
  <si>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</si>
  <si>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</si>
  <si>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</si>
  <si>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</si>
  <si>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</si>
  <si>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</si>
  <si>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</si>
  <si>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</si>
  <si>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</si>
  <si>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</si>
  <si>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</si>
  <si>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</si>
  <si>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</si>
  <si>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</si>
  <si>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</si>
  <si>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</si>
  <si>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</si>
  <si>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</si>
  <si>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</si>
  <si>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</si>
  <si>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</si>
  <si>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</si>
  <si>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</si>
  <si>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</si>
  <si>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</si>
  <si>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</si>
  <si>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</si>
  <si>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</si>
  <si>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</si>
  <si>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</si>
  <si>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</si>
  <si>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</si>
  <si>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</si>
  <si>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</si>
  <si>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</si>
  <si>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</si>
  <si>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</si>
  <si>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</si>
  <si>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</si>
  <si>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</si>
  <si>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</si>
  <si>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</si>
  <si>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</si>
  <si>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</si>
  <si>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</si>
  <si>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</si>
  <si>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</si>
  <si>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</si>
  <si>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</si>
  <si>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</si>
  <si>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</si>
  <si>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</si>
  <si>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</si>
  <si>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</si>
  <si>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</si>
  <si>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</si>
  <si>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</si>
  <si>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</si>
  <si>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</si>
  <si>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</si>
  <si>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</si>
  <si>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</si>
  <si>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</si>
  <si>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</si>
  <si>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</si>
  <si>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</si>
  <si>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</si>
  <si>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</si>
  <si>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</si>
  <si>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</si>
  <si>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</si>
  <si>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</si>
  <si>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</si>
  <si>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</si>
  <si>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</si>
  <si>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</si>
  <si>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</si>
  <si>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</si>
  <si>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</si>
  <si>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</si>
  <si>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</si>
  <si>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</si>
  <si>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</si>
  <si>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</si>
  <si>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</si>
  <si>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</si>
  <si>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</si>
  <si>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</si>
  <si>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</si>
  <si>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</si>
  <si>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</si>
  <si>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</si>
  <si>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</si>
  <si>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</si>
  <si>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</si>
  <si>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</si>
  <si>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</si>
  <si>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</si>
  <si>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</si>
  <si>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</si>
  <si>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</si>
  <si>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</si>
  <si>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</si>
  <si>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</si>
  <si>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</si>
  <si>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</si>
  <si>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</si>
  <si>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</si>
  <si>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</si>
  <si>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</si>
  <si>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</si>
  <si>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</si>
  <si>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</si>
  <si>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</si>
  <si>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</si>
  <si>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</si>
  <si>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</si>
  <si>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</si>
  <si>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</si>
  <si>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</si>
  <si>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</si>
  <si>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</si>
  <si>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</si>
  <si>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</si>
  <si>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</si>
  <si>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</si>
  <si>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</si>
  <si>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</si>
  <si>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</si>
  <si>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</si>
  <si>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</si>
  <si>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</si>
  <si>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</si>
  <si>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</si>
  <si>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</si>
  <si>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</si>
  <si>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</si>
  <si>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</si>
  <si>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</si>
  <si>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</si>
  <si>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</si>
  <si>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</si>
  <si>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</si>
  <si>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</si>
  <si>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</si>
  <si>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</si>
  <si>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</si>
  <si>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</si>
  <si>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</si>
  <si>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</si>
  <si>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</si>
  <si>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</si>
  <si>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</si>
  <si>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</si>
  <si>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</si>
  <si>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</si>
  <si>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</si>
  <si>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</si>
  <si>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</si>
  <si>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</si>
  <si>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</si>
  <si>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</si>
  <si>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</si>
  <si>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</si>
  <si>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</si>
  <si>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</si>
  <si>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</si>
  <si>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</si>
  <si>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</si>
  <si>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</si>
  <si>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</si>
  <si>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</si>
  <si>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</si>
  <si>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</si>
  <si>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</si>
  <si>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</si>
  <si>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</si>
  <si>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</si>
  <si>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</si>
  <si>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</si>
  <si>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</si>
  <si>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</si>
  <si>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</si>
  <si>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</si>
  <si>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</si>
  <si>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</si>
  <si>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</si>
  <si>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</si>
  <si>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</si>
  <si>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</si>
  <si>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</si>
  <si>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</si>
  <si>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</si>
  <si>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</si>
  <si>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</si>
  <si>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</si>
  <si>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</si>
  <si>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</si>
  <si>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</si>
  <si>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</si>
  <si>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</si>
  <si>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</si>
  <si>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</si>
  <si>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</si>
  <si>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</si>
  <si>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</si>
  <si>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</si>
  <si>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</si>
  <si>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</si>
  <si>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</si>
  <si>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</si>
  <si>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</si>
  <si>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</si>
  <si>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</si>
  <si>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</si>
  <si>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</si>
  <si>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</si>
  <si>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</si>
  <si>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</si>
  <si>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</si>
  <si>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</si>
  <si>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</si>
  <si>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</si>
  <si>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</si>
  <si>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</si>
  <si>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</si>
  <si>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</si>
  <si>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</si>
  <si>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</si>
  <si>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</si>
  <si>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</si>
  <si>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</si>
  <si>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</si>
  <si>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</si>
  <si>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</si>
  <si>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</si>
  <si>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</si>
  <si>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</si>
  <si>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</si>
  <si>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</si>
  <si>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</si>
  <si>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</si>
  <si>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</si>
  <si>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</si>
  <si>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</si>
  <si>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</si>
  <si>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</si>
  <si>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</si>
  <si>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</si>
  <si>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</si>
  <si>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</si>
  <si>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</si>
  <si>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</si>
  <si>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</si>
  <si>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</si>
  <si>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</si>
  <si>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</si>
  <si>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</si>
  <si>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</si>
  <si>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</si>
  <si>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</si>
  <si>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</si>
  <si>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</si>
  <si>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</si>
  <si>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</si>
  <si>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</si>
  <si>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</si>
  <si>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</si>
  <si>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</si>
  <si>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</si>
  <si>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</si>
  <si>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</si>
  <si>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</si>
  <si>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</si>
  <si>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</si>
  <si>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</si>
  <si>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</si>
  <si>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</si>
  <si>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</si>
  <si>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</si>
  <si>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</si>
  <si>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</si>
  <si>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</si>
  <si>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</si>
  <si>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</si>
  <si>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</si>
  <si>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</si>
  <si>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</si>
  <si>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</si>
  <si>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</si>
  <si>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</si>
  <si>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</si>
  <si>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</si>
  <si>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</si>
  <si>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</si>
  <si>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</si>
  <si>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</si>
  <si>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</si>
  <si>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</si>
  <si>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</si>
  <si>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</si>
  <si>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</si>
  <si>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</si>
  <si>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</si>
  <si>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</si>
  <si>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</si>
  <si>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</si>
  <si>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</si>
  <si>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</si>
  <si>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</si>
  <si>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</si>
  <si>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</si>
  <si>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</si>
  <si>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</si>
  <si>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</si>
  <si>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</si>
  <si>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</si>
  <si>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</si>
  <si>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</si>
  <si>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</si>
  <si>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</si>
  <si>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</si>
  <si>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</si>
  <si>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</si>
  <si>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</si>
  <si>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</si>
  <si>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</si>
  <si>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</si>
  <si>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</si>
  <si>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</si>
  <si>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</si>
  <si>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</si>
  <si>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</si>
  <si>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</si>
  <si>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</si>
  <si>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</si>
  <si>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</si>
  <si>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</si>
  <si>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</si>
  <si>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</si>
  <si>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</si>
  <si>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</si>
  <si>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</si>
  <si>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</si>
  <si>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</si>
  <si>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</si>
  <si>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</si>
  <si>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</si>
  <si>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</si>
  <si>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</si>
  <si>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</si>
  <si>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</si>
  <si>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</si>
  <si>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</si>
  <si>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</si>
  <si>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</si>
  <si>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</si>
  <si>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</si>
  <si>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</si>
  <si>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</si>
  <si>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</si>
  <si>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</si>
  <si>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</si>
  <si>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</si>
  <si>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</si>
  <si>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</si>
  <si>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</si>
  <si>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</si>
  <si>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</si>
  <si>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</si>
  <si>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</si>
  <si>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</si>
  <si>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</si>
  <si>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</si>
  <si>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</si>
  <si>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</si>
  <si>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</si>
  <si>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</si>
  <si>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</si>
  <si>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</si>
  <si>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</si>
  <si>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</si>
  <si>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</si>
  <si>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</si>
  <si>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</si>
  <si>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</si>
  <si>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</si>
  <si>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</si>
  <si>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</si>
  <si>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</si>
  <si>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</si>
  <si>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</si>
  <si>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</si>
  <si>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</si>
  <si>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</si>
  <si>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</si>
  <si>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</si>
  <si>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</si>
  <si>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</si>
  <si>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</si>
  <si>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</si>
  <si>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</si>
  <si>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</si>
  <si>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</si>
  <si>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</si>
  <si>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</si>
  <si>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</si>
  <si>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</si>
  <si>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</si>
  <si>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</si>
  <si>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</si>
  <si>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</si>
  <si>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</si>
  <si>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</si>
  <si>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</si>
  <si>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</si>
  <si>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</si>
  <si>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</si>
  <si>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</si>
  <si>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</si>
  <si>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</si>
  <si>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</si>
  <si>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</si>
  <si>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</si>
  <si>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</si>
  <si>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</si>
  <si>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</si>
  <si>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</si>
  <si>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</si>
  <si>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</si>
  <si>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</si>
  <si>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</si>
  <si>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</si>
  <si>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</si>
  <si>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</si>
  <si>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</si>
  <si>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</si>
  <si>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</si>
  <si>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</si>
  <si>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</si>
  <si>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</si>
  <si>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</si>
  <si>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</si>
  <si>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</si>
  <si>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</si>
  <si>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</si>
  <si>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</si>
  <si>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</si>
  <si>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</si>
  <si>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</si>
  <si>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</si>
  <si>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</si>
  <si>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</si>
  <si>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</si>
  <si>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</si>
  <si>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</si>
  <si>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</si>
  <si>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</si>
  <si>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</si>
  <si>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</si>
  <si>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</si>
  <si>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</si>
  <si>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</si>
  <si>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</si>
  <si>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</si>
  <si>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</si>
  <si>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</si>
  <si>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</si>
  <si>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</si>
  <si>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</si>
  <si>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</si>
  <si>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</si>
  <si>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</si>
  <si>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</si>
  <si>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</si>
  <si>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</si>
  <si>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</si>
  <si>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</si>
  <si>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</si>
  <si>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</si>
  <si>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</si>
  <si>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</si>
  <si>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</si>
  <si>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</si>
  <si>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</si>
  <si>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</si>
  <si>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</si>
  <si>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</si>
  <si>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</si>
  <si>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</si>
  <si>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</si>
  <si>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</si>
  <si>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</si>
  <si>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</si>
  <si>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</si>
  <si>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</si>
  <si>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</si>
  <si>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</si>
  <si>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</si>
  <si>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</si>
  <si>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</si>
  <si>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</si>
  <si>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</si>
  <si>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</si>
  <si>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</si>
  <si>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</si>
  <si>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</si>
  <si>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</si>
  <si>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</si>
  <si>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</si>
  <si>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</si>
  <si>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</si>
  <si>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</si>
  <si>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</si>
  <si>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</si>
  <si>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</si>
  <si>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</si>
  <si>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</si>
  <si>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</si>
  <si>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</si>
  <si>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</si>
  <si>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</si>
  <si>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</si>
  <si>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</si>
  <si>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</si>
  <si>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</si>
  <si>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</si>
  <si>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</si>
  <si>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</si>
  <si>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</si>
  <si>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</si>
  <si>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</si>
  <si>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</si>
  <si>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</si>
  <si>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</si>
  <si>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</si>
  <si>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</si>
  <si>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</si>
  <si>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</si>
  <si>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</si>
  <si>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</si>
  <si>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</si>
  <si>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</si>
  <si>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</si>
  <si>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</si>
  <si>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</si>
  <si>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</si>
  <si>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</si>
  <si>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</si>
  <si>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</si>
  <si>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</si>
  <si>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</si>
  <si>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</si>
  <si>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</si>
  <si>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</si>
  <si>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</si>
  <si>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</si>
  <si>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</si>
  <si>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</si>
  <si>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</si>
  <si>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</si>
  <si>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</si>
  <si>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</si>
  <si>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</si>
  <si>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</si>
  <si>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</si>
  <si>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</si>
  <si>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</si>
  <si>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</si>
  <si>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</si>
  <si>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</si>
  <si>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</si>
  <si>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</si>
  <si>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</si>
  <si>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</si>
  <si>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</si>
  <si>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</si>
  <si>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</si>
  <si>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</si>
  <si>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</si>
  <si>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</si>
  <si>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</si>
  <si>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</si>
  <si>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</si>
  <si>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</si>
  <si>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</si>
  <si>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</si>
  <si>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</si>
  <si>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</si>
  <si>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</si>
  <si>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</si>
  <si>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</si>
  <si>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</si>
  <si>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</si>
  <si>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</si>
  <si>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</si>
  <si>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</si>
  <si>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</si>
  <si>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</si>
  <si>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</si>
  <si>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</si>
  <si>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</si>
  <si>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</si>
  <si>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</si>
  <si>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</si>
  <si>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</si>
  <si>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</si>
  <si>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</si>
  <si>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</si>
  <si>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</si>
  <si>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</si>
  <si>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</si>
  <si>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</si>
  <si>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</si>
  <si>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</si>
  <si>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</si>
  <si>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</si>
  <si>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</si>
  <si>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</si>
  <si>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</si>
  <si>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</si>
  <si>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</si>
  <si>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</si>
  <si>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</si>
  <si>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</si>
  <si>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</si>
  <si>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</si>
  <si>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</si>
  <si>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</si>
  <si>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</si>
  <si>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</si>
  <si>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</si>
  <si>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</si>
  <si>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</si>
  <si>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</si>
  <si>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</si>
  <si>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</si>
  <si>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</si>
  <si>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</si>
  <si>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</si>
  <si>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</si>
  <si>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</si>
  <si>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</si>
  <si>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</si>
  <si>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</si>
  <si>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</si>
  <si>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</si>
  <si>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</si>
  <si>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</si>
  <si>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</si>
  <si>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</si>
  <si>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</si>
  <si>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</si>
  <si>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</si>
  <si>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</si>
  <si>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</si>
  <si>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</si>
  <si>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</si>
  <si>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</si>
  <si>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</si>
  <si>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</si>
  <si>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</si>
  <si>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</si>
  <si>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</si>
  <si>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</si>
  <si>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</si>
  <si>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</si>
  <si>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</si>
  <si>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</si>
  <si>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</si>
  <si>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</si>
  <si>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</si>
  <si>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</si>
  <si>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</si>
  <si>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</si>
  <si>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</si>
  <si>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</si>
  <si>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</si>
  <si>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</si>
  <si>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</si>
  <si>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</si>
  <si>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</si>
  <si>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</si>
  <si>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</si>
  <si>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</si>
  <si>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</si>
  <si>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</si>
  <si>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</si>
  <si>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</si>
  <si>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</si>
  <si>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</si>
  <si>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</si>
  <si>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</si>
  <si>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</si>
  <si>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</si>
  <si>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</si>
  <si>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</si>
  <si>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</si>
  <si>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</si>
  <si>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</si>
  <si>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</si>
  <si>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</si>
  <si>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</si>
  <si>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</si>
  <si>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</si>
  <si>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</si>
  <si>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</si>
  <si>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</si>
  <si>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</si>
  <si>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</si>
  <si>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</si>
  <si>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</si>
  <si>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</si>
  <si>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</si>
  <si>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</si>
  <si>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</si>
  <si>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</si>
  <si>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</si>
  <si>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</si>
  <si>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</si>
  <si>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</si>
  <si>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</si>
  <si>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</si>
  <si>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</si>
  <si>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</si>
  <si>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</si>
  <si>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</si>
  <si>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</si>
  <si>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</si>
  <si>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</si>
  <si>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</si>
  <si>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</si>
  <si>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</si>
  <si>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</si>
  <si>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</si>
  <si>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</si>
  <si>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</si>
  <si>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</si>
  <si>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</si>
  <si>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</si>
  <si>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</si>
  <si>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</si>
  <si>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</si>
  <si>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</si>
  <si>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</si>
  <si>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</si>
  <si>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</si>
  <si>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</si>
  <si>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</si>
  <si>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</si>
  <si>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</si>
  <si>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</si>
  <si>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</si>
  <si>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</si>
  <si>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</si>
  <si>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</si>
  <si>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</si>
  <si>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</si>
  <si>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</si>
  <si>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</si>
  <si>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</si>
  <si>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</si>
  <si>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</si>
  <si>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</si>
  <si>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</si>
  <si>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</si>
  <si>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</si>
  <si>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</si>
  <si>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</si>
  <si>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</si>
  <si>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</si>
  <si>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</si>
  <si>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</si>
  <si>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</si>
  <si>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</si>
  <si>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</si>
  <si>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</si>
  <si>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</si>
  <si>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</si>
  <si>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</si>
  <si>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</si>
  <si>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</si>
  <si>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</si>
  <si>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</si>
  <si>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</si>
  <si>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</si>
  <si>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</si>
  <si>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</si>
  <si>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</si>
  <si>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</si>
  <si>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</si>
  <si>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</si>
  <si>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</si>
  <si>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</si>
  <si>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</si>
  <si>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</si>
  <si>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</si>
  <si>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</si>
  <si>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</si>
  <si>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</si>
  <si>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</si>
  <si>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</si>
  <si>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</si>
  <si>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</si>
  <si>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</si>
  <si>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</si>
  <si>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</si>
  <si>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</si>
  <si>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</si>
  <si>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</si>
  <si>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</si>
  <si>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</si>
  <si>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</si>
  <si>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</si>
  <si>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</si>
  <si>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</si>
  <si>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</si>
  <si>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</si>
  <si>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</si>
  <si>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</si>
  <si>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</si>
  <si>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</si>
  <si>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</si>
  <si>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</si>
  <si>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</si>
  <si>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</si>
  <si>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</si>
  <si>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</si>
  <si>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</si>
  <si>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</si>
  <si>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</si>
  <si>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</si>
  <si>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</si>
  <si>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</si>
  <si>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</si>
  <si>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</si>
  <si>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</si>
  <si>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</si>
  <si>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</si>
  <si>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</si>
  <si>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</si>
  <si>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</si>
  <si>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</si>
  <si>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</si>
  <si>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</si>
  <si>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</si>
  <si>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</si>
  <si>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</si>
  <si>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</si>
  <si>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</si>
  <si>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</si>
  <si>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</si>
  <si>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</si>
  <si>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</si>
  <si>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</si>
  <si>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</si>
  <si>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</si>
  <si>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</si>
  <si>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</si>
  <si>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</si>
  <si>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</si>
  <si>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</si>
  <si>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</si>
  <si>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</si>
  <si>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</si>
  <si>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</si>
  <si>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</si>
  <si>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</si>
  <si>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</si>
  <si>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</si>
  <si>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</si>
  <si>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</si>
  <si>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</si>
  <si>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</si>
  <si>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</si>
  <si>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</si>
  <si>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</si>
  <si>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</si>
  <si>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</si>
  <si>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</si>
  <si>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</si>
  <si>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</si>
  <si>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</si>
  <si>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</si>
  <si>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</si>
  <si>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</si>
  <si>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</si>
  <si>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</si>
  <si>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</si>
  <si>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</si>
  <si>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</si>
  <si>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</si>
  <si>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</si>
  <si>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</si>
  <si>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</si>
  <si>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</si>
  <si>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</si>
  <si>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</si>
  <si>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</si>
  <si>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</si>
  <si>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</si>
  <si>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</si>
  <si>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</si>
  <si>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</si>
  <si>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</si>
  <si>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</si>
  <si>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</si>
  <si>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</si>
  <si>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</si>
  <si>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</si>
  <si>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</si>
  <si>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</si>
  <si>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</si>
  <si>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</si>
  <si>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</si>
  <si>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</si>
  <si>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</si>
  <si>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</si>
  <si>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</si>
  <si>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</si>
  <si>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</si>
  <si>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</si>
  <si>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</si>
  <si>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</si>
  <si>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</si>
  <si>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</si>
  <si>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</si>
  <si>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</si>
  <si>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</si>
  <si>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</si>
  <si>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</si>
  <si>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</si>
  <si>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</si>
  <si>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</si>
  <si>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</si>
  <si>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</si>
  <si>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</si>
  <si>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</si>
  <si>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</si>
  <si>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</si>
  <si>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</si>
  <si>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</si>
  <si>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</si>
  <si>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</si>
  <si>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</si>
  <si>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</si>
  <si>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</si>
  <si>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</si>
  <si>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</si>
  <si>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</si>
  <si>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</si>
  <si>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</si>
  <si>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</si>
  <si>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</si>
  <si>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</si>
  <si>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</si>
  <si>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</si>
  <si>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</si>
  <si>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</si>
  <si>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</si>
  <si>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</si>
  <si>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</si>
  <si>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</si>
  <si>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</si>
  <si>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</si>
  <si>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</si>
  <si>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</si>
  <si>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</si>
  <si>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</si>
  <si>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</si>
  <si>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</si>
  <si>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</si>
  <si>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</si>
  <si>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</si>
  <si>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</si>
  <si>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</si>
  <si>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</si>
  <si>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</si>
  <si>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</si>
  <si>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</si>
  <si>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</si>
  <si>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</si>
  <si>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</si>
  <si>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</si>
  <si>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</si>
  <si>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</si>
  <si>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</si>
  <si>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</si>
  <si>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</si>
  <si>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</si>
  <si>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</si>
  <si>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</si>
  <si>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</si>
  <si>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</si>
  <si>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</si>
  <si>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</si>
  <si>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</si>
  <si>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</si>
  <si>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</si>
  <si>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</si>
  <si>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</si>
  <si>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</si>
  <si>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</si>
  <si>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</si>
  <si>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</si>
  <si>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</si>
  <si>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</si>
  <si>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</si>
  <si>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</si>
  <si>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</si>
  <si>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</si>
  <si>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</si>
  <si>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</si>
  <si>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</si>
  <si>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</si>
  <si>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</si>
  <si>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</si>
  <si>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</si>
  <si>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</si>
  <si>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</si>
  <si>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</si>
  <si>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</si>
  <si>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</si>
  <si>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</si>
  <si>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</si>
  <si>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</si>
  <si>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</si>
  <si>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</si>
  <si>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</si>
  <si>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</si>
  <si>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</si>
  <si>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</si>
  <si>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</si>
  <si>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</si>
  <si>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</si>
  <si>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</si>
  <si>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</si>
  <si>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</si>
  <si>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</si>
  <si>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</si>
  <si>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</si>
  <si>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</si>
  <si>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</si>
  <si>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</si>
  <si>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</si>
  <si>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</si>
  <si>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</si>
  <si>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</si>
  <si>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</si>
  <si>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</si>
  <si>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</si>
  <si>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</si>
  <si>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</si>
  <si>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</si>
  <si>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</si>
  <si>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</si>
  <si>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</si>
  <si>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</si>
  <si>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</si>
  <si>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</si>
  <si>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</si>
  <si>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</si>
  <si>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</si>
  <si>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</si>
  <si>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</si>
  <si>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</si>
  <si>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</si>
  <si>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</si>
  <si>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</si>
  <si>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</si>
  <si>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</si>
  <si>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</si>
  <si>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</si>
  <si>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</si>
  <si>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</si>
  <si>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</si>
  <si>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</si>
  <si>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</si>
  <si>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</si>
  <si>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</si>
  <si>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</si>
  <si>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</si>
  <si>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</si>
  <si>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</si>
  <si>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</si>
  <si>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</si>
  <si>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</si>
  <si>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</si>
  <si>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</si>
  <si>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</si>
  <si>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</si>
  <si>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</si>
  <si>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</si>
  <si>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</si>
  <si>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</si>
  <si>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</si>
  <si>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</si>
  <si>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</si>
  <si>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</si>
  <si>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</si>
  <si>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</si>
  <si>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</si>
  <si>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</si>
  <si>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</si>
  <si>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</si>
  <si>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</si>
  <si>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</si>
  <si>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</si>
  <si>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</si>
  <si>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</si>
  <si>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</si>
  <si>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</si>
  <si>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</si>
  <si>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</si>
  <si>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</si>
  <si>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</si>
  <si>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</si>
  <si>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</si>
  <si>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</si>
  <si>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</si>
  <si>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</si>
  <si>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</si>
  <si>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</si>
  <si>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</si>
  <si>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</si>
  <si>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</si>
  <si>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</si>
  <si>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</si>
  <si>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</si>
  <si>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</si>
  <si>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</si>
  <si>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</si>
  <si>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</si>
  <si>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</si>
  <si>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</si>
  <si>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</si>
  <si>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</si>
  <si>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</si>
  <si>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</si>
  <si>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</si>
  <si>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</si>
  <si>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</si>
  <si>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</si>
  <si>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</si>
  <si>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</si>
  <si>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</si>
  <si>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</si>
  <si>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</si>
  <si>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</si>
  <si>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</si>
  <si>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</si>
  <si>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</si>
  <si>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</si>
  <si>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</si>
  <si>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</si>
  <si>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</si>
  <si>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</si>
  <si>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</si>
  <si>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</si>
  <si>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</si>
  <si>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</si>
  <si>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</si>
  <si>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</si>
  <si>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</si>
  <si>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</si>
  <si>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</si>
  <si>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</si>
  <si>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</si>
  <si>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</si>
  <si>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</si>
  <si>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</si>
  <si>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</si>
  <si>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</si>
  <si>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</si>
  <si>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</si>
  <si>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</si>
  <si>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</si>
  <si>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</si>
  <si>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</si>
  <si>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</si>
  <si>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</si>
  <si>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</si>
  <si>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</si>
  <si>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</si>
  <si>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</si>
  <si>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</si>
  <si>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</si>
  <si>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</si>
  <si>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</si>
  <si>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</si>
  <si>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</si>
  <si>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</si>
  <si>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</si>
  <si>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</si>
  <si>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</si>
  <si>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</si>
  <si>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</si>
  <si>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</si>
  <si>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</si>
  <si>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</si>
  <si>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</si>
  <si>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</si>
  <si>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</si>
  <si>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</si>
  <si>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</si>
  <si>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</si>
  <si>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</si>
  <si>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</si>
  <si>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</si>
  <si>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</si>
  <si>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</si>
  <si>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</si>
  <si>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</si>
  <si>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</si>
  <si>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</si>
  <si>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</si>
  <si>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</si>
  <si>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</si>
  <si>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</si>
  <si>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</si>
  <si>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</si>
  <si>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</si>
  <si>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</si>
  <si>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</si>
  <si>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</si>
  <si>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</si>
  <si>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</si>
  <si>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</si>
  <si>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</si>
  <si>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</si>
  <si>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</si>
  <si>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</si>
  <si>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</si>
  <si>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</si>
  <si>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</si>
  <si>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</si>
  <si>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</si>
  <si>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</si>
  <si>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</si>
  <si>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</si>
  <si>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</si>
  <si>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</si>
  <si>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</si>
  <si>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</si>
  <si>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</si>
  <si>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</si>
  <si>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</si>
  <si>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</si>
  <si>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</si>
  <si>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</si>
  <si>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</si>
  <si>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</si>
  <si>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</si>
  <si>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</si>
  <si>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</si>
  <si>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</si>
  <si>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</si>
  <si>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</si>
  <si>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</si>
  <si>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</si>
  <si>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</si>
  <si>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</si>
  <si>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</si>
  <si>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</si>
  <si>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</si>
  <si>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</si>
  <si>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</si>
  <si>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</si>
  <si>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</si>
  <si>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</si>
  <si>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</si>
  <si>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</si>
  <si>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</si>
  <si>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</si>
  <si>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</si>
  <si>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</si>
  <si>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</si>
  <si>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</si>
  <si>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</si>
  <si>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</si>
  <si>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</si>
  <si>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</si>
  <si>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</si>
  <si>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</si>
  <si>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</si>
  <si>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</si>
  <si>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</si>
  <si>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</si>
  <si>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</si>
  <si>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</si>
  <si>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</si>
  <si>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</si>
  <si>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</si>
  <si>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</si>
  <si>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</si>
  <si>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</si>
  <si>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</si>
  <si>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</si>
  <si>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</si>
  <si>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</si>
  <si>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</si>
  <si>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</si>
  <si>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</si>
  <si>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</si>
  <si>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</si>
  <si>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</si>
  <si>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</si>
  <si>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</si>
  <si>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</si>
  <si>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</si>
  <si>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</si>
  <si>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</si>
  <si>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</si>
  <si>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</si>
  <si>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</si>
  <si>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</si>
  <si>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</si>
  <si>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</si>
  <si>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</si>
  <si>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</si>
  <si>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</si>
  <si>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</si>
  <si>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</si>
  <si>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</si>
  <si>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</si>
  <si>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</si>
  <si>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</si>
  <si>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</si>
  <si>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</si>
  <si>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</si>
  <si>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</si>
  <si>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</si>
  <si>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</si>
  <si>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</si>
  <si>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</si>
  <si>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</si>
  <si>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</si>
  <si>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</si>
  <si>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</si>
  <si>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</si>
  <si>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</si>
  <si>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</si>
  <si>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</si>
  <si>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</si>
  <si>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</si>
  <si>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</si>
  <si>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</si>
  <si>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</si>
  <si>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</si>
  <si>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</si>
  <si>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</si>
  <si>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</si>
  <si>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</si>
  <si>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</si>
  <si>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</si>
  <si>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</si>
  <si>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</si>
  <si>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</si>
  <si>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</si>
  <si>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</si>
  <si>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</si>
  <si>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</si>
  <si>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</si>
  <si>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</si>
  <si>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</si>
  <si>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</si>
  <si>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</si>
  <si>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</si>
  <si>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</si>
  <si>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</si>
  <si>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</si>
  <si>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</si>
  <si>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</si>
  <si>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</si>
  <si>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</si>
  <si>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</si>
  <si>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</si>
  <si>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</si>
  <si>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</si>
  <si>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</si>
  <si>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</si>
  <si>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</si>
  <si>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</si>
  <si>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</si>
  <si>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</si>
  <si>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</si>
  <si>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</si>
  <si>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</si>
  <si>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</si>
  <si>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</si>
  <si>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</si>
  <si>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</si>
  <si>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</si>
  <si>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</si>
  <si>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</si>
  <si>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</si>
  <si>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</si>
  <si>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</si>
  <si>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</si>
  <si>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</si>
  <si>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</si>
  <si>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</si>
  <si>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</si>
  <si>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</si>
  <si>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</si>
  <si>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</si>
  <si>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</si>
  <si>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</si>
  <si>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</si>
  <si>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</si>
  <si>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</si>
  <si>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</si>
  <si>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</si>
  <si>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</si>
  <si>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</si>
  <si>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</si>
  <si>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</si>
  <si>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</si>
  <si>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</si>
  <si>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</si>
  <si>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</si>
  <si>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</si>
  <si>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</si>
  <si>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</si>
  <si>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</si>
  <si>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</si>
  <si>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</si>
  <si>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</si>
  <si>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</si>
  <si>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</si>
  <si>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</si>
  <si>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</si>
  <si>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</si>
  <si>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</si>
  <si>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</si>
  <si>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</si>
  <si>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</si>
  <si>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</si>
  <si>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</si>
  <si>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</si>
  <si>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</si>
  <si>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</si>
  <si>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</si>
  <si>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</si>
  <si>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</si>
  <si>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</si>
  <si>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</si>
  <si>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</si>
  <si>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</si>
  <si>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</si>
  <si>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</si>
  <si>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</si>
  <si>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</si>
  <si>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</si>
  <si>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</si>
  <si>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</si>
  <si>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</si>
  <si>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</si>
  <si>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</si>
  <si>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</si>
  <si>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</si>
  <si>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</si>
  <si>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</si>
  <si>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</si>
  <si>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</si>
  <si>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</si>
  <si>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</si>
  <si>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</si>
  <si>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</si>
  <si>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</si>
  <si>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</si>
  <si>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</si>
  <si>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</si>
  <si>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</si>
  <si>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</si>
  <si>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</si>
  <si>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</si>
  <si>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</si>
  <si>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</si>
  <si>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</si>
  <si>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</si>
  <si>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</si>
  <si>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</si>
  <si>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</si>
  <si>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</si>
  <si>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</si>
  <si>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</si>
  <si>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</si>
  <si>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</si>
  <si>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</si>
  <si>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</si>
  <si>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</si>
  <si>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</si>
  <si>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</si>
  <si>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</si>
  <si>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</si>
  <si>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</si>
  <si>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</si>
  <si>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</si>
  <si>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</si>
  <si>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</si>
  <si>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</si>
  <si>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</si>
  <si>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</si>
  <si>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</si>
  <si>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</si>
  <si>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</si>
  <si>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</si>
  <si>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</si>
  <si>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</si>
  <si>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</si>
  <si>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</si>
  <si>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</si>
  <si>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</si>
  <si>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</si>
  <si>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</si>
  <si>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</si>
  <si>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</si>
  <si>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</si>
  <si>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</si>
  <si>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</si>
  <si>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</si>
  <si>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</si>
  <si>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</si>
  <si>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</si>
  <si>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</si>
  <si>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</si>
  <si>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</si>
  <si>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</si>
  <si>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</si>
  <si>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</si>
  <si>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</si>
  <si>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</si>
  <si>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</si>
  <si>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</si>
  <si>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</si>
  <si>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</si>
  <si>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</si>
  <si>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</si>
  <si>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</si>
  <si>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</si>
  <si>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</si>
  <si>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</si>
  <si>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</si>
  <si>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</si>
  <si>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</si>
  <si>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</si>
  <si>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</si>
  <si>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</si>
  <si>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</si>
  <si>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</si>
  <si>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</si>
  <si>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</si>
  <si>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</si>
  <si>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</si>
  <si>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</si>
  <si>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</si>
  <si>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</si>
  <si>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</si>
  <si>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</si>
  <si>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</si>
  <si>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</si>
  <si>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</si>
  <si>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</si>
  <si>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</si>
  <si>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</si>
  <si>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</si>
  <si>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</si>
  <si>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</si>
  <si>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</si>
  <si>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</si>
  <si>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</si>
  <si>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</si>
  <si>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</si>
  <si>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</si>
  <si>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</si>
  <si>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</si>
  <si>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</si>
  <si>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</si>
  <si>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</si>
  <si>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</si>
  <si>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</si>
  <si>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</si>
  <si>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</si>
  <si>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</si>
  <si>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</si>
  <si>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</si>
  <si>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</si>
  <si>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</si>
  <si>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</si>
  <si>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</si>
  <si>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</si>
  <si>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</si>
  <si>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</si>
  <si>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</si>
  <si>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</si>
  <si>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</si>
  <si>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</si>
  <si>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</si>
  <si>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</si>
  <si>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</si>
  <si>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</si>
  <si>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</si>
  <si>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</si>
  <si>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</si>
  <si>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</si>
  <si>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</si>
  <si>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</si>
  <si>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</si>
  <si>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</si>
  <si>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</si>
  <si>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</si>
  <si>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</si>
  <si>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</si>
  <si>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</si>
  <si>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</si>
  <si>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</si>
  <si>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</si>
  <si>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</si>
  <si>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</si>
  <si>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</si>
  <si>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</si>
  <si>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</si>
  <si>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</si>
  <si>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</si>
  <si>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</si>
  <si>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</si>
  <si>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</si>
  <si>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</si>
  <si>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</si>
  <si>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</si>
  <si>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</si>
  <si>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</si>
  <si>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</si>
  <si>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</si>
  <si>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</si>
  <si>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</si>
  <si>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</si>
  <si>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</si>
  <si>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</si>
  <si>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</si>
  <si>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</si>
  <si>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</si>
  <si>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</si>
  <si>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</si>
  <si>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</si>
  <si>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</si>
  <si>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</si>
  <si>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</si>
  <si>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</si>
  <si>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</si>
  <si>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</si>
  <si>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</si>
  <si>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</si>
  <si>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</si>
  <si>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</si>
  <si>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</si>
  <si>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</si>
  <si>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</si>
  <si>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</si>
  <si>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</si>
  <si>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</si>
  <si>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</si>
  <si>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</si>
  <si>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</si>
  <si>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</si>
  <si>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</si>
  <si>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</si>
  <si>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</si>
  <si>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</si>
  <si>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</si>
  <si>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</si>
  <si>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</si>
  <si>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</si>
  <si>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</si>
  <si>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</si>
  <si>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</si>
  <si>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</si>
  <si>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</si>
  <si>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</si>
  <si>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</si>
  <si>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</si>
  <si>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</si>
  <si>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</si>
  <si>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</si>
  <si>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</si>
  <si>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</si>
  <si>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</si>
  <si>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</si>
  <si>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</si>
  <si>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</si>
  <si>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</si>
  <si>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</si>
  <si>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</si>
  <si>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</si>
  <si>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</si>
  <si>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</si>
  <si>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</si>
  <si>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</si>
  <si>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</si>
  <si>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</si>
  <si>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</si>
  <si>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</si>
  <si>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</si>
  <si>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</si>
  <si>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</si>
  <si>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</si>
  <si>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</si>
  <si>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</si>
  <si>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</si>
  <si>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</si>
  <si>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</si>
  <si>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</si>
  <si>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</si>
  <si>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</si>
  <si>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</si>
  <si>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</si>
  <si>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</si>
  <si>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</si>
  <si>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</si>
  <si>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</si>
  <si>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</si>
  <si>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</si>
  <si>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</si>
  <si>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</si>
  <si>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</si>
  <si>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</si>
  <si>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</si>
  <si>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</si>
  <si>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</si>
  <si>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</si>
  <si>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</si>
  <si>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</si>
  <si>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</si>
  <si>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</si>
  <si>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</si>
  <si>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</si>
  <si>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</si>
  <si>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</si>
  <si>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</si>
  <si>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</si>
  <si>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</si>
  <si>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</si>
  <si>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</si>
  <si>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</si>
  <si>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</si>
  <si>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</si>
  <si>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</si>
  <si>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</si>
  <si>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</si>
  <si>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</si>
  <si>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</si>
  <si>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</si>
  <si>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</si>
  <si>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</si>
  <si>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</si>
  <si>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</si>
  <si>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</si>
  <si>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</si>
  <si>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</si>
  <si>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</si>
  <si>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</si>
  <si>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</si>
  <si>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</si>
  <si>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</si>
  <si>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</si>
  <si>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</si>
  <si>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</si>
  <si>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</si>
  <si>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</si>
  <si>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</si>
  <si>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</si>
  <si>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</si>
  <si>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</si>
  <si>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</si>
  <si>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</si>
  <si>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</si>
  <si>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</si>
  <si>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</si>
  <si>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</si>
  <si>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</si>
  <si>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</si>
  <si>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</si>
  <si>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</si>
  <si>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</si>
  <si>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</si>
  <si>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</si>
  <si>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</si>
  <si>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</si>
  <si>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</si>
  <si>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</si>
  <si>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</si>
  <si>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</si>
  <si>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</si>
  <si>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</si>
  <si>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</si>
  <si>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</si>
  <si>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</si>
  <si>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</si>
  <si>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</si>
  <si>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</si>
  <si>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</si>
  <si>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</si>
  <si>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</si>
  <si>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</si>
  <si>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</si>
  <si>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</si>
  <si>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</si>
  <si>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</si>
  <si>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</si>
  <si>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</si>
  <si>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</si>
  <si>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</si>
  <si>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</si>
  <si>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</si>
  <si>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</si>
  <si>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</si>
  <si>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</si>
  <si>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</si>
  <si>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</si>
  <si>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</si>
  <si>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</si>
  <si>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</si>
  <si>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</si>
  <si>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</si>
  <si>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</si>
  <si>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</si>
  <si>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</si>
  <si>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</si>
  <si>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</si>
  <si>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</si>
  <si>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</si>
  <si>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</si>
  <si>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</si>
  <si>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</si>
  <si>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</si>
  <si>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</si>
  <si>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</si>
  <si>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</si>
  <si>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</si>
  <si>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</si>
  <si>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</si>
  <si>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</si>
  <si>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</si>
  <si>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</si>
  <si>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</si>
  <si>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</si>
  <si>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</si>
  <si>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</si>
  <si>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</si>
  <si>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</si>
  <si>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</si>
  <si>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</si>
  <si>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</si>
  <si>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</si>
  <si>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</si>
  <si>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</si>
  <si>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</si>
  <si>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</si>
  <si>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</si>
  <si>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</si>
  <si>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</si>
  <si>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</si>
  <si>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</si>
  <si>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</si>
  <si>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</si>
  <si>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</si>
  <si>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</si>
  <si>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</si>
  <si>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</si>
  <si>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</si>
  <si>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</si>
  <si>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</si>
  <si>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</si>
  <si>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</si>
  <si>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</si>
  <si>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</si>
  <si>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</si>
  <si>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</si>
  <si>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</si>
  <si>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</si>
  <si>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</si>
  <si>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</si>
  <si>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</si>
  <si>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</si>
  <si>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</si>
  <si>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</si>
  <si>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</si>
  <si>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</si>
  <si>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</si>
  <si>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</si>
  <si>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</si>
  <si>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</si>
  <si>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</si>
  <si>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</si>
  <si>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</si>
  <si>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</si>
  <si>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</si>
  <si>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</si>
  <si>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</si>
  <si>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</si>
  <si>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</si>
  <si>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</si>
  <si>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</si>
  <si>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</si>
  <si>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</si>
  <si>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</si>
  <si>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</si>
  <si>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</si>
  <si>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</si>
  <si>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</si>
  <si>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</si>
  <si>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</si>
  <si>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</si>
  <si>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</si>
  <si>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</si>
  <si>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</si>
  <si>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</si>
  <si>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</si>
  <si>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</si>
  <si>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</si>
  <si>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</si>
  <si>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</si>
  <si>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</si>
  <si>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</si>
  <si>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</si>
  <si>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</si>
  <si>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</si>
  <si>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</si>
  <si>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</si>
  <si>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</si>
  <si>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</si>
  <si>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</si>
  <si>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</si>
  <si>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</si>
  <si>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</si>
  <si>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</si>
  <si>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</si>
  <si>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</si>
  <si>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</si>
  <si>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</si>
  <si>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</si>
  <si>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</si>
  <si>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</si>
  <si>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</si>
  <si>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</si>
  <si>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</si>
  <si>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</si>
  <si>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</si>
  <si>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</si>
  <si>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</si>
  <si>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</si>
  <si>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</si>
  <si>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</si>
  <si>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</si>
  <si>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</si>
  <si>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</si>
  <si>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</si>
  <si>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</si>
  <si>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</si>
  <si>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</si>
  <si>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</si>
  <si>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</si>
  <si>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</si>
  <si>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</si>
  <si>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</si>
  <si>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</si>
  <si>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</si>
  <si>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</si>
  <si>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</si>
  <si>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</si>
  <si>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</si>
  <si>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</si>
  <si>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</si>
  <si>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</si>
  <si>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</si>
  <si>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</si>
  <si>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</si>
  <si>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</si>
  <si>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</si>
  <si>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</si>
  <si>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</si>
  <si>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</si>
  <si>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</si>
  <si>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</si>
  <si>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</si>
  <si>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</si>
  <si>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</si>
  <si>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</si>
  <si>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</si>
  <si>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</si>
  <si>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</si>
  <si>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</si>
  <si>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</si>
  <si>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</si>
  <si>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</si>
  <si>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</si>
  <si>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</si>
  <si>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</si>
  <si>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</si>
  <si>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</si>
  <si>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</si>
  <si>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</si>
  <si>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</si>
  <si>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</si>
  <si>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</si>
  <si>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</si>
  <si>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</si>
  <si>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</si>
  <si>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</si>
  <si>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</si>
  <si>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</si>
  <si>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</si>
  <si>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</si>
  <si>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</si>
  <si>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</si>
  <si>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</si>
  <si>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</si>
  <si>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</si>
  <si>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</si>
  <si>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</si>
  <si>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</si>
  <si>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</si>
  <si>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</si>
  <si>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</si>
  <si>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</si>
  <si>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</si>
  <si>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</si>
  <si>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</si>
  <si>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</si>
  <si>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</si>
  <si>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</si>
  <si>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</si>
  <si>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</si>
  <si>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</si>
  <si>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</si>
  <si>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</si>
  <si>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</si>
  <si>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</si>
  <si>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</si>
  <si>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</si>
  <si>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</si>
  <si>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</si>
  <si>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</si>
  <si>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</si>
  <si>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</si>
  <si>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</si>
  <si>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</si>
  <si>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</si>
  <si>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</si>
  <si>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</si>
  <si>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</si>
  <si>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</si>
  <si>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</si>
  <si>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</si>
  <si>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</si>
  <si>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</si>
  <si>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</si>
  <si>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</si>
  <si>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</si>
  <si>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</si>
  <si>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</si>
  <si>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</si>
  <si>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</si>
  <si>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</si>
  <si>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</si>
  <si>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</si>
  <si>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</si>
  <si>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</si>
  <si>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</si>
  <si>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</si>
  <si>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</si>
  <si>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</si>
  <si>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</si>
  <si>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</si>
  <si>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</si>
  <si>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</si>
  <si>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</si>
  <si>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</si>
  <si>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</si>
  <si>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</si>
  <si>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</si>
  <si>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</si>
  <si>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</si>
  <si>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</si>
  <si>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</si>
  <si>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</si>
  <si>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</si>
  <si>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</si>
  <si>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</si>
  <si>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</si>
  <si>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</si>
  <si>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</si>
  <si>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</si>
  <si>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</si>
  <si>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</si>
  <si>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</si>
  <si>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</si>
  <si>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</si>
  <si>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</si>
  <si>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</si>
  <si>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</si>
  <si>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</si>
  <si>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</si>
  <si>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</si>
  <si>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</si>
  <si>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</si>
  <si>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</si>
  <si>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</si>
  <si>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</si>
  <si>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</si>
  <si>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</si>
  <si>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</si>
  <si>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</si>
  <si>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</si>
  <si>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</si>
  <si>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</si>
  <si>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</si>
  <si>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</si>
  <si>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</si>
  <si>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</si>
  <si>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</si>
  <si>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</si>
  <si>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</si>
  <si>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</si>
  <si>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</si>
  <si>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</si>
  <si>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</si>
  <si>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</si>
  <si>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</si>
  <si>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</si>
  <si>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</si>
  <si>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</si>
  <si>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</si>
  <si>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</si>
  <si>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</si>
  <si>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</si>
  <si>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</si>
  <si>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</si>
  <si>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</si>
  <si>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</si>
  <si>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</si>
  <si>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</si>
  <si>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</si>
  <si>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</si>
  <si>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</si>
  <si>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</si>
  <si>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</si>
  <si>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</si>
  <si>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</si>
  <si>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</si>
  <si>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</si>
  <si>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</si>
  <si>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</si>
  <si>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</si>
  <si>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</si>
  <si>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</si>
  <si>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</si>
  <si>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</si>
  <si>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</si>
  <si>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</si>
  <si>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</si>
  <si>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</si>
  <si>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</si>
  <si>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</si>
  <si>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</si>
  <si>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</si>
  <si>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</si>
  <si>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</si>
  <si>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</si>
  <si>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</si>
  <si>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</si>
  <si>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</si>
  <si>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</si>
  <si>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</si>
  <si>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</si>
  <si>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</si>
  <si>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</si>
  <si>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</si>
  <si>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</si>
  <si>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</si>
  <si>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</si>
  <si>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</si>
  <si>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</si>
  <si>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</si>
  <si>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</si>
  <si>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</si>
  <si>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</si>
  <si>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</si>
  <si>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</si>
  <si>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</si>
  <si>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</si>
  <si>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</si>
  <si>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</si>
  <si>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</si>
  <si>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</si>
  <si>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</si>
  <si>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</si>
  <si>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</si>
  <si>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</si>
  <si>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</si>
  <si>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</si>
  <si>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</si>
  <si>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</si>
  <si>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</si>
  <si>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</si>
  <si>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</si>
  <si>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</si>
  <si>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</si>
  <si>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</si>
  <si>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</si>
  <si>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</si>
  <si>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</si>
  <si>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</si>
  <si>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</si>
  <si>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</si>
  <si>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</si>
  <si>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</si>
  <si>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</si>
  <si>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</si>
  <si>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</si>
  <si>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</si>
  <si>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</si>
  <si>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</si>
  <si>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</si>
  <si>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</si>
  <si>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</si>
  <si>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</si>
  <si>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</si>
  <si>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</si>
  <si>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</si>
  <si>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</si>
  <si>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</si>
  <si>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</si>
  <si>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</si>
  <si>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</si>
  <si>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</si>
  <si>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</si>
  <si>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</si>
  <si>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</si>
  <si>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</si>
  <si>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</si>
  <si>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</si>
  <si>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</si>
  <si>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</si>
  <si>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</si>
  <si>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</si>
  <si>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</si>
  <si>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</si>
  <si>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</si>
  <si>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</si>
  <si>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</si>
  <si>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</si>
  <si>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</si>
  <si>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</si>
  <si>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</si>
  <si>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</si>
  <si>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</si>
  <si>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</si>
  <si>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</si>
  <si>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</si>
  <si>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</si>
  <si>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</si>
  <si>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</si>
  <si>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</si>
  <si>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</si>
  <si>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</si>
  <si>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</si>
  <si>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</si>
  <si>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</si>
  <si>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</si>
  <si>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</si>
  <si>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</si>
  <si>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</si>
  <si>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</si>
  <si>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</si>
  <si>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</si>
  <si>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</si>
  <si>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</si>
  <si>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</si>
  <si>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</si>
  <si>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</si>
  <si>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</si>
  <si>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</si>
  <si>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</si>
  <si>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</si>
  <si>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</si>
  <si>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</si>
  <si>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</si>
  <si>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</si>
  <si>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</si>
  <si>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</si>
  <si>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</si>
  <si>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</si>
  <si>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</si>
  <si>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</si>
  <si>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</si>
  <si>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</si>
  <si>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</si>
  <si>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</si>
  <si>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</si>
  <si>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</si>
  <si>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</si>
  <si>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</si>
  <si>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</si>
  <si>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</si>
  <si>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</si>
  <si>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</si>
  <si>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</si>
  <si>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</si>
  <si>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</si>
  <si>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</si>
  <si>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</si>
  <si>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</si>
  <si>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</si>
  <si>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</si>
  <si>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</si>
  <si>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</si>
  <si>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</si>
  <si>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</si>
  <si>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</si>
  <si>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</si>
  <si>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</si>
  <si>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</si>
  <si>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</si>
  <si>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</si>
  <si>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</si>
  <si>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</si>
  <si>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</si>
  <si>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</si>
  <si>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</si>
  <si>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</si>
  <si>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</si>
  <si>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</si>
  <si>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</si>
  <si>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</si>
  <si>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</si>
  <si>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</si>
  <si>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</si>
  <si>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</si>
  <si>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</si>
  <si>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</si>
  <si>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</si>
  <si>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</si>
  <si>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</si>
  <si>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</si>
  <si>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</si>
  <si>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</si>
  <si>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</si>
  <si>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</si>
  <si>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</si>
  <si>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</si>
  <si>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</si>
  <si>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</si>
  <si>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</si>
  <si>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</si>
  <si>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</si>
  <si>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</si>
  <si>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</si>
  <si>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</si>
  <si>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</si>
  <si>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</si>
  <si>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</si>
  <si>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</si>
  <si>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</si>
  <si>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</si>
  <si>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</si>
  <si>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</si>
  <si>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</si>
  <si>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</si>
  <si>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</si>
  <si>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</si>
  <si>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</si>
  <si>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</si>
  <si>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</si>
  <si>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</si>
  <si>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</si>
  <si>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</si>
  <si>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</si>
  <si>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</si>
  <si>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</si>
  <si>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</si>
  <si>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</si>
  <si>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</si>
  <si>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</si>
  <si>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</si>
  <si>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</si>
  <si>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</si>
  <si>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</si>
  <si>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</si>
  <si>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</si>
  <si>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</si>
  <si>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</si>
  <si>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</si>
  <si>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</si>
  <si>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</si>
  <si>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</si>
  <si>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</si>
  <si>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</si>
  <si>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</si>
  <si>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</si>
  <si>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</si>
  <si>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</si>
  <si>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</si>
  <si>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</si>
  <si>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</si>
  <si>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</si>
  <si>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</si>
  <si>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</si>
  <si>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</si>
  <si>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</si>
  <si>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</si>
  <si>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</si>
  <si>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</si>
  <si>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</si>
  <si>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</si>
  <si>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</si>
  <si>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</si>
  <si>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</si>
  <si>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</si>
  <si>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</si>
  <si>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</si>
  <si>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</si>
  <si>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</si>
  <si>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</si>
  <si>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</si>
  <si>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</si>
  <si>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</si>
  <si>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</si>
  <si>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</si>
  <si>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</si>
  <si>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</si>
  <si>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</si>
  <si>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</si>
  <si>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</si>
  <si>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</si>
  <si>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</si>
  <si>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</si>
  <si>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</si>
  <si>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</si>
  <si>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</si>
  <si>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</si>
  <si>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</si>
  <si>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</si>
  <si>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</si>
  <si>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</si>
  <si>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</si>
  <si>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</si>
  <si>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</si>
  <si>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</si>
  <si>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</si>
  <si>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</si>
  <si>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</si>
  <si>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</si>
  <si>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</si>
  <si>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</si>
  <si>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</si>
  <si>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</si>
  <si>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</si>
  <si>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</si>
  <si>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</si>
  <si>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</si>
  <si>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</si>
  <si>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</si>
  <si>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</si>
  <si>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</si>
  <si>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</si>
  <si>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</si>
  <si>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</si>
  <si>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</si>
  <si>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</si>
  <si>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</si>
  <si>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</si>
  <si>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</si>
  <si>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</si>
  <si>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</si>
  <si>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</si>
  <si>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</si>
  <si>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</si>
  <si>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</si>
  <si>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</si>
  <si>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</si>
  <si>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</si>
  <si>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</si>
  <si>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</si>
  <si>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</si>
  <si>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</si>
  <si>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</si>
  <si>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</si>
  <si>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</si>
  <si>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</si>
  <si>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</si>
  <si>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</si>
  <si>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</si>
  <si>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</si>
  <si>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</si>
  <si>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</si>
  <si>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</si>
  <si>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</si>
  <si>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</si>
  <si>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</si>
  <si>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</si>
  <si>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</si>
  <si>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</si>
  <si>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</si>
  <si>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</si>
  <si>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</si>
  <si>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</si>
  <si>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</si>
  <si>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</si>
  <si>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</si>
  <si>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</si>
  <si>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</si>
  <si>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</si>
  <si>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</si>
  <si>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</si>
  <si>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</si>
  <si>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</si>
  <si>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</si>
  <si>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</si>
  <si>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</si>
  <si>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</si>
  <si>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</si>
  <si>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</si>
  <si>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</si>
  <si>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</si>
  <si>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</si>
  <si>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</si>
  <si>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</si>
  <si>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</si>
  <si>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</si>
  <si>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</si>
  <si>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</si>
  <si>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</si>
  <si>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</si>
  <si>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</si>
  <si>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</si>
  <si>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</si>
  <si>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</si>
  <si>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</si>
  <si>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</si>
  <si>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</si>
  <si>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</si>
  <si>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</si>
  <si>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</si>
  <si>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</si>
  <si>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</si>
  <si>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</si>
  <si>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</si>
  <si>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</si>
  <si>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</si>
  <si>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</si>
  <si>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</si>
  <si>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</si>
  <si>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</si>
  <si>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</si>
  <si>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</si>
  <si>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</si>
  <si>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</si>
  <si>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</si>
  <si>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</si>
  <si>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</si>
  <si>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</si>
  <si>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</si>
  <si>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</si>
  <si>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</si>
  <si>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</si>
  <si>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</si>
  <si>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</si>
  <si>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</si>
  <si>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</si>
  <si>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</si>
  <si>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</si>
  <si>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</si>
  <si>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</si>
  <si>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</si>
  <si>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</si>
  <si>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</si>
  <si>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</si>
  <si>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</si>
  <si>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</si>
  <si>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</si>
  <si>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</si>
  <si>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</si>
  <si>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</si>
  <si>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</si>
  <si>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</si>
  <si>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</si>
  <si>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</si>
  <si>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</si>
  <si>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</si>
  <si>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</si>
  <si>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</si>
  <si>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</si>
  <si>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</si>
  <si>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</si>
  <si>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</si>
  <si>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</si>
  <si>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</si>
  <si>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</si>
  <si>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</si>
  <si>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</si>
  <si>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</si>
  <si>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</si>
  <si>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</si>
  <si>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</si>
  <si>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</si>
  <si>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</si>
  <si>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</si>
  <si>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</si>
  <si>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</si>
  <si>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</si>
  <si>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</si>
  <si>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</si>
  <si>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</si>
  <si>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</si>
  <si>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</si>
  <si>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</si>
  <si>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</si>
  <si>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</si>
  <si>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</si>
  <si>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</si>
  <si>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</si>
  <si>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</si>
  <si>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</si>
  <si>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</si>
  <si>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</si>
  <si>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</si>
  <si>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</si>
  <si>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</si>
  <si>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</si>
  <si>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</si>
  <si>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</si>
  <si>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</si>
  <si>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</si>
  <si>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</si>
  <si>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</si>
  <si>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</si>
  <si>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</si>
  <si>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</si>
  <si>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</si>
  <si>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</si>
  <si>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</si>
  <si>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</si>
  <si>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</si>
  <si>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</si>
  <si>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</si>
  <si>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</si>
  <si>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</si>
  <si>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</si>
  <si>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</si>
  <si>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</si>
  <si>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</si>
  <si>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</si>
  <si>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</si>
  <si>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</si>
  <si>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</si>
  <si>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</si>
  <si>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</si>
  <si>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</si>
  <si>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</si>
  <si>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</si>
  <si>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</si>
  <si>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</si>
  <si>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</si>
  <si>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</si>
  <si>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</si>
  <si>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</si>
  <si>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</si>
  <si>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</si>
  <si>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</si>
  <si>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</si>
  <si>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</si>
  <si>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</si>
  <si>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</si>
  <si>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</si>
  <si>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</si>
  <si>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</si>
  <si>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</si>
  <si>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</si>
  <si>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</si>
  <si>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</si>
  <si>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</si>
  <si>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</si>
  <si>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</si>
  <si>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</si>
  <si>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</si>
  <si>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</si>
  <si>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</si>
  <si>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</si>
  <si>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</si>
  <si>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</si>
  <si>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</si>
  <si>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</si>
  <si>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</si>
  <si>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</si>
  <si>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</si>
  <si>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</si>
  <si>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</si>
  <si>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</si>
  <si>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</si>
  <si>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</si>
  <si>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</si>
  <si>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</si>
  <si>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</si>
  <si>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</si>
  <si>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</si>
  <si>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</si>
  <si>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</si>
  <si>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</si>
  <si>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</si>
  <si>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</si>
  <si>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</si>
  <si>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</si>
  <si>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</si>
  <si>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</si>
  <si>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</si>
  <si>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</si>
  <si>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</si>
  <si>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</si>
  <si>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</si>
  <si>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</si>
  <si>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</si>
  <si>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</si>
  <si>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</si>
  <si>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</si>
  <si>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</si>
  <si>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</si>
  <si>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</si>
  <si>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</si>
  <si>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</si>
  <si>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</si>
  <si>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</si>
  <si>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</si>
  <si>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</si>
  <si>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</si>
  <si>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</si>
  <si>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</si>
  <si>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</si>
  <si>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</si>
  <si>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</si>
  <si>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</si>
  <si>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</si>
  <si>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</si>
  <si>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</si>
  <si>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</si>
  <si>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</si>
  <si>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</si>
  <si>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</si>
  <si>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</si>
  <si>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</si>
  <si>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</si>
  <si>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</si>
  <si>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</si>
  <si>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</si>
  <si>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</si>
  <si>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</si>
  <si>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</si>
  <si>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</si>
  <si>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</si>
  <si>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</si>
  <si>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</si>
  <si>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</si>
  <si>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</si>
  <si>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</si>
  <si>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</si>
  <si>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</si>
  <si>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</si>
  <si>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</si>
  <si>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</si>
  <si>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</si>
  <si>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</si>
  <si>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</si>
  <si>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</si>
  <si>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</si>
  <si>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</si>
  <si>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</si>
  <si>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</si>
  <si>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</si>
  <si>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</si>
  <si>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</si>
  <si>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</si>
  <si>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</si>
  <si>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</si>
  <si>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</si>
  <si>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</si>
  <si>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</si>
  <si>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</si>
  <si>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</si>
  <si>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</si>
  <si>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</si>
  <si>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</si>
  <si>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</si>
  <si>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</si>
  <si>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</si>
  <si>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</si>
  <si>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</si>
  <si>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</si>
  <si>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</si>
  <si>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</si>
  <si>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</si>
  <si>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</si>
  <si>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</si>
  <si>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</si>
  <si>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</si>
  <si>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</si>
  <si>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</si>
  <si>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</si>
  <si>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</si>
  <si>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</si>
  <si>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</si>
  <si>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</si>
  <si>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</si>
  <si>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</si>
  <si>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</si>
  <si>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</si>
  <si>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</si>
  <si>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</si>
  <si>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</si>
  <si>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</si>
  <si>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</si>
  <si>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</si>
  <si>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</si>
  <si>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</si>
  <si>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</si>
  <si>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</si>
  <si>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</si>
  <si>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</si>
  <si>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</si>
  <si>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</si>
  <si>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</si>
  <si>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</si>
  <si>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</si>
  <si>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</si>
  <si>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</si>
  <si>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</si>
  <si>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</si>
  <si>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</si>
  <si>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</si>
  <si>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</si>
  <si>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</si>
  <si>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</si>
  <si>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</si>
  <si>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</si>
  <si>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</si>
  <si>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</si>
  <si>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</si>
  <si>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</si>
  <si>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</si>
  <si>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</si>
  <si>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</si>
  <si>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</si>
  <si>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</si>
  <si>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</si>
  <si>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</si>
  <si>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</si>
  <si>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</si>
  <si>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</si>
  <si>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</si>
  <si>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</si>
  <si>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</si>
  <si>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</si>
  <si>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</si>
  <si>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</si>
  <si>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</si>
  <si>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</si>
  <si>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</si>
  <si>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</si>
  <si>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</si>
  <si>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</si>
  <si>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</si>
  <si>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</si>
  <si>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</si>
  <si>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</si>
  <si>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</si>
  <si>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</si>
  <si>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</si>
  <si>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</si>
  <si>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</si>
  <si>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</si>
  <si>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</si>
  <si>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</si>
  <si>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</si>
  <si>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</si>
  <si>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</si>
  <si>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</si>
  <si>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</si>
  <si>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</si>
  <si>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</si>
  <si>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</si>
  <si>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</si>
  <si>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</si>
  <si>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</si>
  <si>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</si>
  <si>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</si>
  <si>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</si>
  <si>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</si>
  <si>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</si>
  <si>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</si>
  <si>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</si>
  <si>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</si>
  <si>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</si>
  <si>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</si>
  <si>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</si>
  <si>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</si>
  <si>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</si>
  <si>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</si>
  <si>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</si>
  <si>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</si>
  <si>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</si>
  <si>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</si>
  <si>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</si>
  <si>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</si>
  <si>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</si>
  <si>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</si>
  <si>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</si>
  <si>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</si>
  <si>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</si>
  <si>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</si>
  <si>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</si>
  <si>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</si>
  <si>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</si>
  <si>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</si>
  <si>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</si>
  <si>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</si>
  <si>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</si>
  <si>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</si>
  <si>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</si>
  <si>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</si>
  <si>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</si>
  <si>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</si>
  <si>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</si>
  <si>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</si>
  <si>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</si>
  <si>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</si>
  <si>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</si>
  <si>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</si>
  <si>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</si>
  <si>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</si>
  <si>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</si>
  <si>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</si>
  <si>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</si>
  <si>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</si>
  <si>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</si>
  <si>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</si>
  <si>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</si>
  <si>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</si>
  <si>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</si>
  <si>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</si>
  <si>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</si>
  <si>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</si>
  <si>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</si>
  <si>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</si>
  <si>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</si>
  <si>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</si>
  <si>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</si>
  <si>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</si>
  <si>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</si>
  <si>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</si>
  <si>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</si>
  <si>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</si>
  <si>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</si>
  <si>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</si>
  <si>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</si>
  <si>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</si>
  <si>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</si>
  <si>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</si>
  <si>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</si>
  <si>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</si>
  <si>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</si>
  <si>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</si>
  <si>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</si>
  <si>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</si>
  <si>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</si>
  <si>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</si>
  <si>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</si>
  <si>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</si>
  <si>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</si>
  <si>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</si>
  <si>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</si>
  <si>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</si>
  <si>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</si>
  <si>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</si>
  <si>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</si>
  <si>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</si>
  <si>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</si>
  <si>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</si>
  <si>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</si>
  <si>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</si>
  <si>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</si>
  <si>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</si>
  <si>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</si>
  <si>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</si>
  <si>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</si>
  <si>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</si>
  <si>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</si>
  <si>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</si>
  <si>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</si>
  <si>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</si>
  <si>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</si>
  <si>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</si>
  <si>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</si>
  <si>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</si>
  <si>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</si>
  <si>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</si>
  <si>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</si>
  <si>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</si>
  <si>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</si>
  <si>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</si>
  <si>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</si>
  <si>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</si>
  <si>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</si>
  <si>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</si>
  <si>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</si>
  <si>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</si>
  <si>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</si>
  <si>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</si>
  <si>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</si>
  <si>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</si>
  <si>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</si>
  <si>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</si>
  <si>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</si>
  <si>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</si>
  <si>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</si>
  <si>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</si>
  <si>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</si>
  <si>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</si>
  <si>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</si>
  <si>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</si>
  <si>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</si>
  <si>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</si>
  <si>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</si>
  <si>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</si>
  <si>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</si>
  <si>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</si>
  <si>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</si>
  <si>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</si>
  <si>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</si>
  <si>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</si>
  <si>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</si>
  <si>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</si>
  <si>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</si>
  <si>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</si>
  <si>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</si>
  <si>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</si>
  <si>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</si>
  <si>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</si>
  <si>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</si>
  <si>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</si>
  <si>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</si>
  <si>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</si>
  <si>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</si>
  <si>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</si>
  <si>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</si>
  <si>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</si>
  <si>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</si>
  <si>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</si>
  <si>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</si>
  <si>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</si>
  <si>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</si>
  <si>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</si>
  <si>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</si>
  <si>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</si>
  <si>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</si>
  <si>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</si>
  <si>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</si>
  <si>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</si>
  <si>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</si>
  <si>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</si>
  <si>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</si>
  <si>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</si>
  <si>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</si>
  <si>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</si>
  <si>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</si>
  <si>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</si>
  <si>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</si>
  <si>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</si>
  <si>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</si>
  <si>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</si>
  <si>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</si>
  <si>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</si>
  <si>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</si>
  <si>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</si>
  <si>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</si>
  <si>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</si>
  <si>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</si>
  <si>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</si>
  <si>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</si>
  <si>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</si>
  <si>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</si>
  <si>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</si>
  <si>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</si>
  <si>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</si>
  <si>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</si>
  <si>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</si>
  <si>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</si>
  <si>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</si>
  <si>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</si>
  <si>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</si>
  <si>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</si>
  <si>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</si>
  <si>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</si>
  <si>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</si>
  <si>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</si>
  <si>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</si>
  <si>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</si>
  <si>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</si>
  <si>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</si>
  <si>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</si>
  <si>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</si>
  <si>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</si>
  <si>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</si>
  <si>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</si>
  <si>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</si>
  <si>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</si>
  <si>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</si>
  <si>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</si>
  <si>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</si>
  <si>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</si>
  <si>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</si>
  <si>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</si>
  <si>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</si>
  <si>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</si>
  <si>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</si>
  <si>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</si>
  <si>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</si>
  <si>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</si>
  <si>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</si>
  <si>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</si>
  <si>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</si>
  <si>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</si>
  <si>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</si>
  <si>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</si>
  <si>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</si>
  <si>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</si>
  <si>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</si>
  <si>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</si>
  <si>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</si>
  <si>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</si>
  <si>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</si>
  <si>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</si>
  <si>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</si>
  <si>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</si>
  <si>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</si>
  <si>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</si>
  <si>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</si>
  <si>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</si>
  <si>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</si>
  <si>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</si>
  <si>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</si>
  <si>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</si>
  <si>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</si>
  <si>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</si>
  <si>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</si>
  <si>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</si>
  <si>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</si>
  <si>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</si>
  <si>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</si>
  <si>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</si>
  <si>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</si>
  <si>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</si>
  <si>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</si>
  <si>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</si>
  <si>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</si>
  <si>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</si>
  <si>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</si>
  <si>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</si>
  <si>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</si>
  <si>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</si>
  <si>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</si>
  <si>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</si>
  <si>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</si>
  <si>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</si>
  <si>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</si>
  <si>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</si>
  <si>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</si>
  <si>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</si>
  <si>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</si>
  <si>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</si>
  <si>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</si>
  <si>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</si>
  <si>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</si>
  <si>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</si>
  <si>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</si>
  <si>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</si>
  <si>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</si>
  <si>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</si>
  <si>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</si>
  <si>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</si>
  <si>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</si>
  <si>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</si>
  <si>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</si>
  <si>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</si>
  <si>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</si>
  <si>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</si>
  <si>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</si>
  <si>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</si>
  <si>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</si>
  <si>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</si>
  <si>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</si>
  <si>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</si>
  <si>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</si>
  <si>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</si>
  <si>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</si>
  <si>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</si>
  <si>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</si>
  <si>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</si>
  <si>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</si>
  <si>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</si>
  <si>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</si>
  <si>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</si>
  <si>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</si>
  <si>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</si>
  <si>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</si>
  <si>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</si>
  <si>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</si>
  <si>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</si>
  <si>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</si>
  <si>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</si>
  <si>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</si>
  <si>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</si>
  <si>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</si>
  <si>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</si>
  <si>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</si>
  <si>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</si>
  <si>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</si>
  <si>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</si>
  <si>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</si>
  <si>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</si>
  <si>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</si>
  <si>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</si>
  <si>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</si>
  <si>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</si>
  <si>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</si>
  <si>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</si>
  <si>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</si>
  <si>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</si>
  <si>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</si>
  <si>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</si>
  <si>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</si>
  <si>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</si>
  <si>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</si>
  <si>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</si>
  <si>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</si>
  <si>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</si>
  <si>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</si>
  <si>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</si>
  <si>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</si>
  <si>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</si>
  <si>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</si>
  <si>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</si>
  <si>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</si>
  <si>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</si>
  <si>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</si>
  <si>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</si>
  <si>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</si>
  <si>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</si>
  <si>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</si>
  <si>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</si>
  <si>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</si>
  <si>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</si>
  <si>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</si>
  <si>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</si>
  <si>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</si>
  <si>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</si>
  <si>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</si>
  <si>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</si>
  <si>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</si>
  <si>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</si>
  <si>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</si>
  <si>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</si>
  <si>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</si>
  <si>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</si>
  <si>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</si>
  <si>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</si>
  <si>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</si>
  <si>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</si>
  <si>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</si>
  <si>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</si>
  <si>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</si>
  <si>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</si>
  <si>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</si>
  <si>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</si>
  <si>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</si>
  <si>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</si>
  <si>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</si>
  <si>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</si>
  <si>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</si>
  <si>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</si>
  <si>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</si>
  <si>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</si>
  <si>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</si>
  <si>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</si>
  <si>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</si>
  <si>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</si>
  <si>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</si>
  <si>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</si>
  <si>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</si>
  <si>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</si>
  <si>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</si>
  <si>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</si>
  <si>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</si>
  <si>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</si>
  <si>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</si>
  <si>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</si>
  <si>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</si>
  <si>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</si>
  <si>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</si>
  <si>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</si>
  <si>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</si>
  <si>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</si>
  <si>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</si>
  <si>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</si>
  <si>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</si>
  <si>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</si>
  <si>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</si>
  <si>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</si>
  <si>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</si>
  <si>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</si>
  <si>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</si>
  <si>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</si>
  <si>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</si>
  <si>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</si>
  <si>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</si>
  <si>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</si>
  <si>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</si>
  <si>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</si>
  <si>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</si>
  <si>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</si>
  <si>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</si>
  <si>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</si>
  <si>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</si>
  <si>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</si>
  <si>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</si>
  <si>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</si>
  <si>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</si>
  <si>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</si>
  <si>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</si>
  <si>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</si>
  <si>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</si>
  <si>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</si>
  <si>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</si>
  <si>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</si>
  <si>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</si>
  <si>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</si>
  <si>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</si>
  <si>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</si>
  <si>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</si>
  <si>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</si>
  <si>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</si>
  <si>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</si>
  <si>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</si>
  <si>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</si>
  <si>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</si>
  <si>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</si>
  <si>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</si>
  <si>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</si>
  <si>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</si>
  <si>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</si>
  <si>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</si>
  <si>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</si>
  <si>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</si>
  <si>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</si>
  <si>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</si>
  <si>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</si>
  <si>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</si>
  <si>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</si>
  <si>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</si>
  <si>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</si>
  <si>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</si>
  <si>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</si>
  <si>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</si>
  <si>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</si>
  <si>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</si>
  <si>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</si>
  <si>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</si>
  <si>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</si>
  <si>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</si>
  <si>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</si>
  <si>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</si>
  <si>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</si>
  <si>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</si>
  <si>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</si>
  <si>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</si>
  <si>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</si>
  <si>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</si>
  <si>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</si>
  <si>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</si>
  <si>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</si>
  <si>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</si>
  <si>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</si>
  <si>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</si>
  <si>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</si>
  <si>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</si>
  <si>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</si>
  <si>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</si>
  <si>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</si>
  <si>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</si>
  <si>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</si>
  <si>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</si>
  <si>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</si>
  <si>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</si>
  <si>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</si>
  <si>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</si>
  <si>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</si>
  <si>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</si>
  <si>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</si>
  <si>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</si>
  <si>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</si>
  <si>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</si>
  <si>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</si>
  <si>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</si>
  <si>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</si>
  <si>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</si>
  <si>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</si>
  <si>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</si>
  <si>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</si>
  <si>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</si>
  <si>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</si>
  <si>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</si>
  <si>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</si>
  <si>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</si>
  <si>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</si>
  <si>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</si>
  <si>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</si>
  <si>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</si>
  <si>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</si>
  <si>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</si>
  <si>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</si>
  <si>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</si>
  <si>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</si>
  <si>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</si>
  <si>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</si>
  <si>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</si>
  <si>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</si>
  <si>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</si>
  <si>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</si>
  <si>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</si>
  <si>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</si>
  <si>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</si>
  <si>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</si>
  <si>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</si>
  <si>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</si>
  <si>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</si>
  <si>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</si>
  <si>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</si>
  <si>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</si>
  <si>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</si>
  <si>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</si>
  <si>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</si>
  <si>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</si>
  <si>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</si>
  <si>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</si>
  <si>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</si>
  <si>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</si>
  <si>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</si>
  <si>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</si>
  <si>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</si>
  <si>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</si>
  <si>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</si>
  <si>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</si>
  <si>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</si>
  <si>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</si>
  <si>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</si>
  <si>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</si>
  <si>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</si>
  <si>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</si>
  <si>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</si>
  <si>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</si>
  <si>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</si>
  <si>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</si>
  <si>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</si>
  <si>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</si>
  <si>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</si>
  <si>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</si>
  <si>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</si>
  <si>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</si>
  <si>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</si>
  <si>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</si>
  <si>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</si>
  <si>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</si>
  <si>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</si>
  <si>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</si>
  <si>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</si>
  <si>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</si>
  <si>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</si>
  <si>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</si>
  <si>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</si>
  <si>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</si>
  <si>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</si>
  <si>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</si>
  <si>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</si>
  <si>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</si>
  <si>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</si>
  <si>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</si>
  <si>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</si>
  <si>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</si>
  <si>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</si>
  <si>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</si>
  <si>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</si>
  <si>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</si>
  <si>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</si>
  <si>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</si>
  <si>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</si>
  <si>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</si>
  <si>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</si>
  <si>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</si>
  <si>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</si>
  <si>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</si>
  <si>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</si>
  <si>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</si>
  <si>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</si>
  <si>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</si>
  <si>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</si>
  <si>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</si>
  <si>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</si>
  <si>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</si>
  <si>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</si>
  <si>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</si>
  <si>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</si>
  <si>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</si>
  <si>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</si>
  <si>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</si>
  <si>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</si>
  <si>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</si>
  <si>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</si>
  <si>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</si>
  <si>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</si>
  <si>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</si>
  <si>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</si>
  <si>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</si>
  <si>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</si>
  <si>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</si>
  <si>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</si>
  <si>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</si>
  <si>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</si>
  <si>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</si>
  <si>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</si>
  <si>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</si>
  <si>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</si>
  <si>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</si>
  <si>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</si>
  <si>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</si>
  <si>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</si>
  <si>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</si>
  <si>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</si>
  <si>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</si>
  <si>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</si>
  <si>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</si>
  <si>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</si>
  <si>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</si>
  <si>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</si>
  <si>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</si>
  <si>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</si>
  <si>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</si>
  <si>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</si>
  <si>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</si>
  <si>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</si>
  <si>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</si>
  <si>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</si>
  <si>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</si>
  <si>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</si>
  <si>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</si>
  <si>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</si>
  <si>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</si>
  <si>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</si>
  <si>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</si>
  <si>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</si>
  <si>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</si>
  <si>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</si>
  <si>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</si>
  <si>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</si>
  <si>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</si>
  <si>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</si>
  <si>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</si>
  <si>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</si>
  <si>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</si>
  <si>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</si>
  <si>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</si>
  <si>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</si>
  <si>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</si>
  <si>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</si>
  <si>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</si>
  <si>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</si>
  <si>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</si>
  <si>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</si>
  <si>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</si>
  <si>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</si>
  <si>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</si>
  <si>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</si>
  <si>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</si>
  <si>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</si>
  <si>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</si>
  <si>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</si>
  <si>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</si>
  <si>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</si>
  <si>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</si>
  <si>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</si>
  <si>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</si>
  <si>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</si>
  <si>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</si>
  <si>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</si>
  <si>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</si>
  <si>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</si>
  <si>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</si>
  <si>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</si>
  <si>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</si>
  <si>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</si>
  <si>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</si>
  <si>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</si>
  <si>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</si>
  <si>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</si>
  <si>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</si>
  <si>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</si>
  <si>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</si>
  <si>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</si>
  <si>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</si>
  <si>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</si>
  <si>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</si>
  <si>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</si>
  <si>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</si>
  <si>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</si>
  <si>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</si>
  <si>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</si>
  <si>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</si>
  <si>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</si>
  <si>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</si>
  <si>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</si>
  <si>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</si>
  <si>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</si>
  <si>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</si>
  <si>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</si>
  <si>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</si>
  <si>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</si>
  <si>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</si>
  <si>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</si>
  <si>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</si>
  <si>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</si>
  <si>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</si>
  <si>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</si>
  <si>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</si>
  <si>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</si>
  <si>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</si>
  <si>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</si>
  <si>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</si>
  <si>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</si>
  <si>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</si>
  <si>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</si>
  <si>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</si>
  <si>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</si>
  <si>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</si>
  <si>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</si>
  <si>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</si>
  <si>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</si>
  <si>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</si>
  <si>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</si>
  <si>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</si>
  <si>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</si>
  <si>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</si>
  <si>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</si>
  <si>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</si>
  <si>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</si>
  <si>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</si>
  <si>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</si>
  <si>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</si>
  <si>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</si>
  <si>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</si>
  <si>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</si>
  <si>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</si>
  <si>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</si>
  <si>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</si>
  <si>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</si>
  <si>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</si>
  <si>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</si>
  <si>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</si>
  <si>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</si>
  <si>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</si>
  <si>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</si>
  <si>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</si>
  <si>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</si>
  <si>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</si>
  <si>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</si>
  <si>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</si>
  <si>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</si>
  <si>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</si>
  <si>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</si>
  <si>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</si>
  <si>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</si>
  <si>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</si>
  <si>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</si>
  <si>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</si>
  <si>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</si>
  <si>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</si>
  <si>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</si>
  <si>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</si>
  <si>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</si>
  <si>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</si>
  <si>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</si>
  <si>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</si>
  <si>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</si>
  <si>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</si>
  <si>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</si>
  <si>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</si>
  <si>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</si>
  <si>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</si>
  <si>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</si>
  <si>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</si>
  <si>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</si>
  <si>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</si>
  <si>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</si>
  <si>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</si>
  <si>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</si>
  <si>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</si>
  <si>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</si>
  <si>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</si>
  <si>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</si>
  <si>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</si>
  <si>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</si>
  <si>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</si>
  <si>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</si>
  <si>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</si>
  <si>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</si>
  <si>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</si>
  <si>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</si>
  <si>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</si>
  <si>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</si>
  <si>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</si>
  <si>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</si>
  <si>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</si>
  <si>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</si>
  <si>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</si>
  <si>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</si>
  <si>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</si>
  <si>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</si>
  <si>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</si>
  <si>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</si>
  <si>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</si>
  <si>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</si>
  <si>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</si>
  <si>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</si>
  <si>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</si>
  <si>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</si>
  <si>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</si>
  <si>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</si>
  <si>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</si>
  <si>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</si>
  <si>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</si>
  <si>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</si>
  <si>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</si>
  <si>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</si>
  <si>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</si>
  <si>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</si>
  <si>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</si>
  <si>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</si>
  <si>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</si>
  <si>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</si>
  <si>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</si>
  <si>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</si>
  <si>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</si>
  <si>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</si>
  <si>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</si>
  <si>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</si>
  <si>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</si>
  <si>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</si>
  <si>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</si>
  <si>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</si>
  <si>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</si>
  <si>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</si>
  <si>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</si>
  <si>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</si>
  <si>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</si>
  <si>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</si>
  <si>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</si>
  <si>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</si>
  <si>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</si>
  <si>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</si>
  <si>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</si>
  <si>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</si>
  <si>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</si>
  <si>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</si>
  <si>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</si>
  <si>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</si>
  <si>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</si>
  <si>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</si>
  <si>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</si>
  <si>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</si>
  <si>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</si>
  <si>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</si>
  <si>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</si>
  <si>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</si>
  <si>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</si>
  <si>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</si>
  <si>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</si>
  <si>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</si>
  <si>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</si>
  <si>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</si>
  <si>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</si>
  <si>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</si>
  <si>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</si>
  <si>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</si>
  <si>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</si>
  <si>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</si>
  <si>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</si>
  <si>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</si>
  <si>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</si>
  <si>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</si>
  <si>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</si>
  <si>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</si>
  <si>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</si>
  <si>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</si>
  <si>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</si>
  <si>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</si>
  <si>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</si>
  <si>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</si>
  <si>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</si>
  <si>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</si>
  <si>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</si>
  <si>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</si>
  <si>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</si>
  <si>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</si>
  <si>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</si>
  <si>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</si>
  <si>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</si>
  <si>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</si>
  <si>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</si>
  <si>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</si>
  <si>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</si>
  <si>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</si>
  <si>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</si>
  <si>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</si>
  <si>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</si>
  <si>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</si>
  <si>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</si>
  <si>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</si>
  <si>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</si>
  <si>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</si>
  <si>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</si>
  <si>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</si>
  <si>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</si>
  <si>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</si>
  <si>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</si>
  <si>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</si>
  <si>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</si>
  <si>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</si>
  <si>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</si>
  <si>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</si>
  <si>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</si>
  <si>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</si>
  <si>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</si>
  <si>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</si>
  <si>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</si>
  <si>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</si>
  <si>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</si>
  <si>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</si>
  <si>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</si>
  <si>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</si>
  <si>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</si>
  <si>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</si>
  <si>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</si>
  <si>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</si>
  <si>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</si>
  <si>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</si>
  <si>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</si>
  <si>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</si>
  <si>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</si>
  <si>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</si>
  <si>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</si>
  <si>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</si>
  <si>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</si>
  <si>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</si>
  <si>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</si>
  <si>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</si>
  <si>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</si>
  <si>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</si>
  <si>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</si>
  <si>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</si>
  <si>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</si>
  <si>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</si>
  <si>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</si>
  <si>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</si>
  <si>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</si>
  <si>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</si>
  <si>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</si>
  <si>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</si>
  <si>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</si>
  <si>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</si>
  <si>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</si>
  <si>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</si>
  <si>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</si>
  <si>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</si>
  <si>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</si>
  <si>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</si>
  <si>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</si>
  <si>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</si>
  <si>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</si>
  <si>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</si>
  <si>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</si>
  <si>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</si>
  <si>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</si>
  <si>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</si>
  <si>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</si>
  <si>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</si>
  <si>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</si>
  <si>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</si>
  <si>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</si>
  <si>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</si>
  <si>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</si>
  <si>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</si>
  <si>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</si>
  <si>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</si>
  <si>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</si>
  <si>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</si>
  <si>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</si>
  <si>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</si>
  <si>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</si>
  <si>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</si>
  <si>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</si>
  <si>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</si>
  <si>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</si>
  <si>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</si>
  <si>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</si>
  <si>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</si>
  <si>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</si>
  <si>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</si>
  <si>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</si>
  <si>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</si>
  <si>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</si>
  <si>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</si>
  <si>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</si>
  <si>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</si>
  <si>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</si>
  <si>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</si>
  <si>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</si>
  <si>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</si>
  <si>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</si>
  <si>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</si>
  <si>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</si>
  <si>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</si>
  <si>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</si>
  <si>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</si>
  <si>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</si>
  <si>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</si>
  <si>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</si>
  <si>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</si>
  <si>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</si>
  <si>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</si>
  <si>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</si>
  <si>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</si>
  <si>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</si>
  <si>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</si>
  <si>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</si>
  <si>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</si>
  <si>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</si>
  <si>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</si>
  <si>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</si>
  <si>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</si>
  <si>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</si>
  <si>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</si>
  <si>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</si>
  <si>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</si>
  <si>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</si>
  <si>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</si>
  <si>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</si>
  <si>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</si>
  <si>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</si>
  <si>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</si>
  <si>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</si>
  <si>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</si>
  <si>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</si>
  <si>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</si>
  <si>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</si>
  <si>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</si>
  <si>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</si>
  <si>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</si>
  <si>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</si>
  <si>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</si>
  <si>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</si>
  <si>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</si>
  <si>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</si>
  <si>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</si>
  <si>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</si>
  <si>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</si>
  <si>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</si>
  <si>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</si>
  <si>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</si>
  <si>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</si>
  <si>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</si>
  <si>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</si>
  <si>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</si>
  <si>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</si>
  <si>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</si>
  <si>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</si>
  <si>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</si>
  <si>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</si>
  <si>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</si>
  <si>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</si>
  <si>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</si>
  <si>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</si>
  <si>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</si>
  <si>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</si>
  <si>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</si>
  <si>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</si>
  <si>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</si>
  <si>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</si>
  <si>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</si>
  <si>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</si>
  <si>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</si>
  <si>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</si>
  <si>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</si>
  <si>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</si>
  <si>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</si>
  <si>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</si>
  <si>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</si>
  <si>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</si>
  <si>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</si>
  <si>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</si>
  <si>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</si>
  <si>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</si>
  <si>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</si>
  <si>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</si>
  <si>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</si>
  <si>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</si>
  <si>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</si>
  <si>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</si>
  <si>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</si>
  <si>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</si>
  <si>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</si>
  <si>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</si>
  <si>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</si>
  <si>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</si>
  <si>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</si>
  <si>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</si>
  <si>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</si>
  <si>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</si>
  <si>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</si>
  <si>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</si>
  <si>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</si>
  <si>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</si>
  <si>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</si>
  <si>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</si>
  <si>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</si>
  <si>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</si>
  <si>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</si>
  <si>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</si>
  <si>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</si>
  <si>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</si>
  <si>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</si>
  <si>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</si>
  <si>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</si>
  <si>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</si>
  <si>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</si>
  <si>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</si>
  <si>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</si>
  <si>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</si>
  <si>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</si>
  <si>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</si>
  <si>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</si>
  <si>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</si>
  <si>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</si>
  <si>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</si>
  <si>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</si>
  <si>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</si>
  <si>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</si>
  <si>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</si>
  <si>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</si>
  <si>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</si>
  <si>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</si>
  <si>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</si>
  <si>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</si>
  <si>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</si>
  <si>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</si>
  <si>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</si>
  <si>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</si>
  <si>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</si>
  <si>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</si>
  <si>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</si>
  <si>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</si>
  <si>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</si>
  <si>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</si>
  <si>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</si>
  <si>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</si>
  <si>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</si>
  <si>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</si>
  <si>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</si>
  <si>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</si>
  <si>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</si>
  <si>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</si>
  <si>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</si>
  <si>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</si>
  <si>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</si>
  <si>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</si>
  <si>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</si>
  <si>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</si>
  <si>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</si>
  <si>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</si>
  <si>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</si>
  <si>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</si>
  <si>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</si>
  <si>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</si>
  <si>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</si>
  <si>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</si>
  <si>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</si>
  <si>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</si>
  <si>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</si>
  <si>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</si>
  <si>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</si>
  <si>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</si>
  <si>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</si>
  <si>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</si>
  <si>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</si>
  <si>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</si>
  <si>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</si>
  <si>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</si>
  <si>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</si>
  <si>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</si>
  <si>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</si>
  <si>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</si>
  <si>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</si>
  <si>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</si>
  <si>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</si>
  <si>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</si>
  <si>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</si>
  <si>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</si>
  <si>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</si>
  <si>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</si>
  <si>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</si>
  <si>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</si>
  <si>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</si>
  <si>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</si>
  <si>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</si>
  <si>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</si>
  <si>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</si>
  <si>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</si>
  <si>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</si>
  <si>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</si>
  <si>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</si>
  <si>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</si>
  <si>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</si>
  <si>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</si>
  <si>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</si>
  <si>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</si>
  <si>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</si>
  <si>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</si>
  <si>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</si>
  <si>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</si>
  <si>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</si>
  <si>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</si>
  <si>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</si>
  <si>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</si>
  <si>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</si>
  <si>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</si>
  <si>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</si>
  <si>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</si>
  <si>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</si>
  <si>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</si>
  <si>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</si>
  <si>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</si>
  <si>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</si>
  <si>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</si>
  <si>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</si>
  <si>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</si>
  <si>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</si>
  <si>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</si>
  <si>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</si>
  <si>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</si>
  <si>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</si>
  <si>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</si>
  <si>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</si>
  <si>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</si>
  <si>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</si>
  <si>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</si>
  <si>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</si>
  <si>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</si>
  <si>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</si>
  <si>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</si>
  <si>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</si>
  <si>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</si>
  <si>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</si>
  <si>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</si>
  <si>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</si>
  <si>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</si>
  <si>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</si>
  <si>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</si>
  <si>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</si>
  <si>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</si>
  <si>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</si>
  <si>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</si>
  <si>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</si>
  <si>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</si>
  <si>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</si>
  <si>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</si>
  <si>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</si>
  <si>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</si>
  <si>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</si>
  <si>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</si>
  <si>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</si>
  <si>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</si>
  <si>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</si>
  <si>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</si>
  <si>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</si>
  <si>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</si>
  <si>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</si>
  <si>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</si>
  <si>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</si>
  <si>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</si>
  <si>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</si>
  <si>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</si>
  <si>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</si>
  <si>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</si>
  <si>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</si>
  <si>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</si>
  <si>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</si>
  <si>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</si>
  <si>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</si>
  <si>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</si>
  <si>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</si>
  <si>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</si>
  <si>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</si>
  <si>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</si>
  <si>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</si>
  <si>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</si>
  <si>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</si>
  <si>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</si>
  <si>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</si>
  <si>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</si>
  <si>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</si>
  <si>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</si>
  <si>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</si>
  <si>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</si>
  <si>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</si>
  <si>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</si>
  <si>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</si>
  <si>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</si>
  <si>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</si>
  <si>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</si>
  <si>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</si>
  <si>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</si>
  <si>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</si>
  <si>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</si>
  <si>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</si>
  <si>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</si>
  <si>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</si>
  <si>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</si>
  <si>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</si>
  <si>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</si>
  <si>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</si>
  <si>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</si>
  <si>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</si>
  <si>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</si>
  <si>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</si>
  <si>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</si>
  <si>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</si>
  <si>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</si>
  <si>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</si>
  <si>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</si>
  <si>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</si>
  <si>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</si>
  <si>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</si>
  <si>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</si>
  <si>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</si>
  <si>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</si>
  <si>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</si>
  <si>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</si>
  <si>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</si>
  <si>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</si>
  <si>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</si>
  <si>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</si>
  <si>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</si>
  <si>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</si>
  <si>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</si>
  <si>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</si>
  <si>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</si>
  <si>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</si>
  <si>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</si>
  <si>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</si>
  <si>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</si>
  <si>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</si>
  <si>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</si>
  <si>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</si>
  <si>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</si>
  <si>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</si>
  <si>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</si>
  <si>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</si>
  <si>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</si>
  <si>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</si>
  <si>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</si>
  <si>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</si>
  <si>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</si>
  <si>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</si>
  <si>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</si>
  <si>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</si>
  <si>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</si>
  <si>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</si>
  <si>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</si>
  <si>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</si>
  <si>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</si>
  <si>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</si>
  <si>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</si>
  <si>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</si>
  <si>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</si>
  <si>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</si>
  <si>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</si>
  <si>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</si>
  <si>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</si>
  <si>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</si>
  <si>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</si>
  <si>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</si>
  <si>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</si>
  <si>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</si>
  <si>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</si>
  <si>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</si>
  <si>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</si>
  <si>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</si>
  <si>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</si>
  <si>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</si>
  <si>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</si>
  <si>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</si>
  <si>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</si>
  <si>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</si>
  <si>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</si>
  <si>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</si>
  <si>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</si>
  <si>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</si>
  <si>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</si>
  <si>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</si>
  <si>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</si>
  <si>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</si>
  <si>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</si>
  <si>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</si>
  <si>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</si>
  <si>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</si>
  <si>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</si>
  <si>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</si>
  <si>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</si>
  <si>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</si>
  <si>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</si>
  <si>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</si>
  <si>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</si>
  <si>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</si>
  <si>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</si>
  <si>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</si>
  <si>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</si>
  <si>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</si>
  <si>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</si>
  <si>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</si>
  <si>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</si>
  <si>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</si>
  <si>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</si>
  <si>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</si>
  <si>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</si>
  <si>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</si>
  <si>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</si>
  <si>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</si>
  <si>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</si>
  <si>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</si>
  <si>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</si>
  <si>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</si>
  <si>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</si>
  <si>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</si>
  <si>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</si>
  <si>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</si>
  <si>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</si>
  <si>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</si>
  <si>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</si>
  <si>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</si>
  <si>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</si>
  <si>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</si>
  <si>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</si>
  <si>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</si>
  <si>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</si>
  <si>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</si>
  <si>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</si>
  <si>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</si>
  <si>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</si>
  <si>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</si>
  <si>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</si>
  <si>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</si>
  <si>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</si>
  <si>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</si>
  <si>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</si>
  <si>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</si>
  <si>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</si>
  <si>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</si>
  <si>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</si>
  <si>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</si>
  <si>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</si>
  <si>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</si>
  <si>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</si>
  <si>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</si>
  <si>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</si>
  <si>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</si>
  <si>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</si>
  <si>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</si>
  <si>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</si>
  <si>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</si>
  <si>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</si>
  <si>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</si>
  <si>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</si>
  <si>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</si>
  <si>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</si>
  <si>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</si>
  <si>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</si>
  <si>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</si>
  <si>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</si>
  <si>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</si>
  <si>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</si>
  <si>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</si>
  <si>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</si>
  <si>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</si>
  <si>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</si>
  <si>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</si>
  <si>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</si>
  <si>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</si>
  <si>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</si>
  <si>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</si>
  <si>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</si>
  <si>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</si>
  <si>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</si>
  <si>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</si>
  <si>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</si>
  <si>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</si>
  <si>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</si>
  <si>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</si>
  <si>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</si>
  <si>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</si>
  <si>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</si>
  <si>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</si>
  <si>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</si>
  <si>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</si>
  <si>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</si>
  <si>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</si>
  <si>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</si>
  <si>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</si>
  <si>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</si>
  <si>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</si>
  <si>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</si>
  <si>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</si>
  <si>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</si>
  <si>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</si>
  <si>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</si>
  <si>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</si>
  <si>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</si>
  <si>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</si>
  <si>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</si>
  <si>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</si>
  <si>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</si>
  <si>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</si>
  <si>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</si>
  <si>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</si>
  <si>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</si>
  <si>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</si>
  <si>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</si>
  <si>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</si>
  <si>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</si>
  <si>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</si>
  <si>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</si>
  <si>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</si>
  <si>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</si>
  <si>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</si>
  <si>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</si>
  <si>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</si>
  <si>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</si>
  <si>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</si>
  <si>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</si>
  <si>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</si>
  <si>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</si>
  <si>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</si>
  <si>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</si>
  <si>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</si>
  <si>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</si>
  <si>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</si>
  <si>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</si>
  <si>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</si>
  <si>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</si>
  <si>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</si>
  <si>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</si>
  <si>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</si>
  <si>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</si>
  <si>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</si>
  <si>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</si>
  <si>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</si>
  <si>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</si>
  <si>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</si>
  <si>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</si>
  <si>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</si>
  <si>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</si>
  <si>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</si>
  <si>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</si>
  <si>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</si>
  <si>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</si>
  <si>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</si>
  <si>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</si>
  <si>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</si>
  <si>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</si>
  <si>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</si>
  <si>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</si>
  <si>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</si>
  <si>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</si>
  <si>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</si>
  <si>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</si>
  <si>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</si>
  <si>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</si>
  <si>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</si>
  <si>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</si>
  <si>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</si>
  <si>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</si>
  <si>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</si>
  <si>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</si>
  <si>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</si>
  <si>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</si>
  <si>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</si>
  <si>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</si>
  <si>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</si>
  <si>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</si>
  <si>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</si>
  <si>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</si>
  <si>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</si>
  <si>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</si>
  <si>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</si>
  <si>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</si>
  <si>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</si>
  <si>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</si>
  <si>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</si>
  <si>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</si>
  <si>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</si>
  <si>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</si>
  <si>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</si>
  <si>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</si>
  <si>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</si>
  <si>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</si>
  <si>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</si>
  <si>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</si>
  <si>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</si>
  <si>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</si>
  <si>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</si>
  <si>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</si>
  <si>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</si>
  <si>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</si>
  <si>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</si>
  <si>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</si>
  <si>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</si>
  <si>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</si>
  <si>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</si>
  <si>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</si>
  <si>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</si>
  <si>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</si>
  <si>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</si>
  <si>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</si>
  <si>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</si>
  <si>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</si>
  <si>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</si>
  <si>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</si>
  <si>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</si>
  <si>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</si>
  <si>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</si>
  <si>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</si>
  <si>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</si>
  <si>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</si>
  <si>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</si>
  <si>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</si>
  <si>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</si>
  <si>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</si>
  <si>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</si>
  <si>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</si>
  <si>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</si>
  <si>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</si>
  <si>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</si>
  <si>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</si>
  <si>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</si>
  <si>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</si>
  <si>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</si>
  <si>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</si>
  <si>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</si>
  <si>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</si>
  <si>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</si>
  <si>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</si>
  <si>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</si>
  <si>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</si>
  <si>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</si>
  <si>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</si>
  <si>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</si>
  <si>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</si>
  <si>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</si>
  <si>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</si>
  <si>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</si>
  <si>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</si>
  <si>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</si>
  <si>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</si>
  <si>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</si>
  <si>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</si>
  <si>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</si>
  <si>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</si>
  <si>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</si>
  <si>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</si>
  <si>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</si>
  <si>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</si>
  <si>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</si>
  <si>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</si>
  <si>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</si>
  <si>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</si>
  <si>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</si>
  <si>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</si>
  <si>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</si>
  <si>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</si>
  <si>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</si>
  <si>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</si>
  <si>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</si>
  <si>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</si>
  <si>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</si>
  <si>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</si>
  <si>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</si>
  <si>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</si>
  <si>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</si>
  <si>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</si>
  <si>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</si>
  <si>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</si>
  <si>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</si>
  <si>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</si>
  <si>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</si>
  <si>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</si>
  <si>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</si>
  <si>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</si>
  <si>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</si>
  <si>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</si>
  <si>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</si>
  <si>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</si>
  <si>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</si>
  <si>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</si>
  <si>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</si>
  <si>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</si>
  <si>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</si>
  <si>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</si>
  <si>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</si>
  <si>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</si>
  <si>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</si>
  <si>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</si>
  <si>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</si>
  <si>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</si>
  <si>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</si>
  <si>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</si>
  <si>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</si>
  <si>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</si>
  <si>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</si>
  <si>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</si>
  <si>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</si>
  <si>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</si>
  <si>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</si>
  <si>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</si>
  <si>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</si>
  <si>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</si>
  <si>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</si>
  <si>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</si>
  <si>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</si>
  <si>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</si>
  <si>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</si>
  <si>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</si>
  <si>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</si>
  <si>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</si>
  <si>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</si>
  <si>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</si>
  <si>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</si>
  <si>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</si>
  <si>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</si>
  <si>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</si>
  <si>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</si>
  <si>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</si>
  <si>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</si>
  <si>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</si>
  <si>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</si>
  <si>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</si>
  <si>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</si>
  <si>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</si>
  <si>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</si>
  <si>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</si>
  <si>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</si>
  <si>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</si>
  <si>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</si>
  <si>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</si>
  <si>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</si>
  <si>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</si>
  <si>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</si>
  <si>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</si>
  <si>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</si>
  <si>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</si>
  <si>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</si>
  <si>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</si>
  <si>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</si>
  <si>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</si>
  <si>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</si>
  <si>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</si>
  <si>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</si>
  <si>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</si>
  <si>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</si>
  <si>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</si>
  <si>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</si>
  <si>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</si>
  <si>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</si>
  <si>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</si>
  <si>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</si>
  <si>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</si>
  <si>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</si>
  <si>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</si>
  <si>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</si>
  <si>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</si>
  <si>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</si>
  <si>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</si>
  <si>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</si>
  <si>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</si>
  <si>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</si>
  <si>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</si>
  <si>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</si>
  <si>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</si>
  <si>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</si>
  <si>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</si>
  <si>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</si>
  <si>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</si>
  <si>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</si>
  <si>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</si>
  <si>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</si>
  <si>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</si>
  <si>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</si>
  <si>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</si>
  <si>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</si>
  <si>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</si>
  <si>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</si>
  <si>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</si>
  <si>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</si>
  <si>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</si>
  <si>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</si>
  <si>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</si>
  <si>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</si>
  <si>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</si>
  <si>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</si>
  <si>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</si>
  <si>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</si>
  <si>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</si>
  <si>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</si>
  <si>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</si>
  <si>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</si>
  <si>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</si>
  <si>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</si>
  <si>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</si>
  <si>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</si>
  <si>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</si>
  <si>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</si>
  <si>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</si>
  <si>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</si>
  <si>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</si>
  <si>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</si>
  <si>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</si>
  <si>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</si>
  <si>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</si>
  <si>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</si>
  <si>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</si>
  <si>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</si>
  <si>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</si>
  <si>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</si>
  <si>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</si>
  <si>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</si>
  <si>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</si>
  <si>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</si>
  <si>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</si>
  <si>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</si>
  <si>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</si>
  <si>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</si>
  <si>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</si>
  <si>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</si>
  <si>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</si>
  <si>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</si>
  <si>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</si>
  <si>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</si>
  <si>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</si>
  <si>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</si>
  <si>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</si>
  <si>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</si>
  <si>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</si>
  <si>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</si>
  <si>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</si>
  <si>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</si>
  <si>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</si>
  <si>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</si>
  <si>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</si>
  <si>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</si>
  <si>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</si>
  <si>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</si>
  <si>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</si>
  <si>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</si>
  <si>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</si>
  <si>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</si>
  <si>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</si>
  <si>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</si>
  <si>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</si>
  <si>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</si>
  <si>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</si>
  <si>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</si>
  <si>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</si>
  <si>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</si>
  <si>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</si>
  <si>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</si>
  <si>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</si>
  <si>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</si>
  <si>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</si>
  <si>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</si>
  <si>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</si>
  <si>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</si>
  <si>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</si>
  <si>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</si>
  <si>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</si>
  <si>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</si>
  <si>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</si>
  <si>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</si>
  <si>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</si>
  <si>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</si>
  <si>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</si>
  <si>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</si>
  <si>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</si>
  <si>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</si>
  <si>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</si>
  <si>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</si>
  <si>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</si>
  <si>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</si>
  <si>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</si>
  <si>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</si>
  <si>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</si>
  <si>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</si>
  <si>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</si>
  <si>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</si>
  <si>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</si>
  <si>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</si>
  <si>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</si>
  <si>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</si>
  <si>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</si>
  <si>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</si>
  <si>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</si>
  <si>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</si>
  <si>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</si>
  <si>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</si>
  <si>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</si>
  <si>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</si>
  <si>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</si>
  <si>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</si>
  <si>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</si>
  <si>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</si>
  <si>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</si>
  <si>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</si>
  <si>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</si>
  <si>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</si>
  <si>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</si>
  <si>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</si>
  <si>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</si>
  <si>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</si>
  <si>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</si>
  <si>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</si>
  <si>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</si>
  <si>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</si>
  <si>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</si>
  <si>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</si>
  <si>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</si>
  <si>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</si>
  <si>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</si>
  <si>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</si>
  <si>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</si>
  <si>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</si>
  <si>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</si>
  <si>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</si>
  <si>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</si>
  <si>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</si>
  <si>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</si>
  <si>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</si>
  <si>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</si>
  <si>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</si>
  <si>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</si>
  <si>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</si>
  <si>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</si>
  <si>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</si>
  <si>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</si>
  <si>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</si>
  <si>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</si>
  <si>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</si>
  <si>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</si>
  <si>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</si>
  <si>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</si>
  <si>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</si>
  <si>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</si>
  <si>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</si>
  <si>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</si>
  <si>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</si>
  <si>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</si>
  <si>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</si>
  <si>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</si>
  <si>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</si>
  <si>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</si>
  <si>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</si>
  <si>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</si>
  <si>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</si>
  <si>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</si>
  <si>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</si>
  <si>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</si>
  <si>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</si>
  <si>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</si>
  <si>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</si>
  <si>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</si>
  <si>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</si>
  <si>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</si>
  <si>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</si>
  <si>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</si>
  <si>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</si>
  <si>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</si>
  <si>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</si>
  <si>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</si>
  <si>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</si>
  <si>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</si>
  <si>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</si>
  <si>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</si>
  <si>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</si>
  <si>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</si>
  <si>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</si>
  <si>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</si>
  <si>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</si>
  <si>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</si>
  <si>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</si>
  <si>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</si>
  <si>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</si>
  <si>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</si>
  <si>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</si>
  <si>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</si>
  <si>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</si>
  <si>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</si>
  <si>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</si>
  <si>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</si>
  <si>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</si>
  <si>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</si>
  <si>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</si>
  <si>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</si>
  <si>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</si>
  <si>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</si>
  <si>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</si>
  <si>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</si>
  <si>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</si>
  <si>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</si>
  <si>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</si>
  <si>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</si>
  <si>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</si>
  <si>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</si>
  <si>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</si>
  <si>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</si>
  <si>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</si>
  <si>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</si>
  <si>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</si>
  <si>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</si>
  <si>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</si>
  <si>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</si>
  <si>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</si>
  <si>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</si>
  <si>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</si>
  <si>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</si>
  <si>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</si>
  <si>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</si>
  <si>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</si>
  <si>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</si>
  <si>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</si>
  <si>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</si>
  <si>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</si>
  <si>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</si>
  <si>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</si>
  <si>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</si>
  <si>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</si>
  <si>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</si>
  <si>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</si>
  <si>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</si>
  <si>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</si>
  <si>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</si>
  <si>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</si>
  <si>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</si>
  <si>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</si>
  <si>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</si>
  <si>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</si>
  <si>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</si>
  <si>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</si>
  <si>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</si>
  <si>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</si>
  <si>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</si>
  <si>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</si>
  <si>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</si>
  <si>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</si>
  <si>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</si>
  <si>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</si>
  <si>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</si>
  <si>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</si>
  <si>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</si>
  <si>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</si>
  <si>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</si>
  <si>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</si>
  <si>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</si>
  <si>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</si>
  <si>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</si>
  <si>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</si>
  <si>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</si>
  <si>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</si>
  <si>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</si>
  <si>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</si>
  <si>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</si>
  <si>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</si>
  <si>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</si>
  <si>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</si>
  <si>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</si>
  <si>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</si>
  <si>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</si>
  <si>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</si>
  <si>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</si>
  <si>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</si>
  <si>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</si>
  <si>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</si>
  <si>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</si>
  <si>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</si>
  <si>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</si>
  <si>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</si>
  <si>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</si>
  <si>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</si>
  <si>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</si>
  <si>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</si>
  <si>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</si>
  <si>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</si>
  <si>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</si>
  <si>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</si>
  <si>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</si>
  <si>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</si>
  <si>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</si>
  <si>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</si>
  <si>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</si>
  <si>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</si>
  <si>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</si>
  <si>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</si>
  <si>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</si>
  <si>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</si>
  <si>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</si>
  <si>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</si>
  <si>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</si>
  <si>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</si>
  <si>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</si>
  <si>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</si>
  <si>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</si>
  <si>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</si>
  <si>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</si>
  <si>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</si>
  <si>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</si>
  <si>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</si>
  <si>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</si>
  <si>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</si>
  <si>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</si>
  <si>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</si>
  <si>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</si>
  <si>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</si>
  <si>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</si>
  <si>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</si>
  <si>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</si>
  <si>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</si>
  <si>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</si>
  <si>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</si>
  <si>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</si>
  <si>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</si>
  <si>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</si>
  <si>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</si>
  <si>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</si>
  <si>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</si>
  <si>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</si>
  <si>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</si>
  <si>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</si>
  <si>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</si>
  <si>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</si>
  <si>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</si>
  <si>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</si>
  <si>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</si>
  <si>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</si>
  <si>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</si>
  <si>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</si>
  <si>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</si>
  <si>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</si>
  <si>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</si>
  <si>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</si>
  <si>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</si>
  <si>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</si>
  <si>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</si>
  <si>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</si>
  <si>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</si>
  <si>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</si>
  <si>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</si>
  <si>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</si>
  <si>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</si>
  <si>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</si>
  <si>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</si>
  <si>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</si>
  <si>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</si>
  <si>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</si>
  <si>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</si>
  <si>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</si>
  <si>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</si>
  <si>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</si>
  <si>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</si>
  <si>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</si>
  <si>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</si>
  <si>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</si>
  <si>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</si>
  <si>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</si>
  <si>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</si>
  <si>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</si>
  <si>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</si>
  <si>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</si>
  <si>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</si>
  <si>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</si>
  <si>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</si>
  <si>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</si>
  <si>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</si>
  <si>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</si>
  <si>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</si>
  <si>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</si>
  <si>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</si>
  <si>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</si>
  <si>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</si>
  <si>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</si>
  <si>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</si>
  <si>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</si>
  <si>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</si>
  <si>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</si>
  <si>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</si>
  <si>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</si>
  <si>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</si>
  <si>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</si>
  <si>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</si>
  <si>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</si>
  <si>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</si>
  <si>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</si>
  <si>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</si>
  <si>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</si>
  <si>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</si>
  <si>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</si>
  <si>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</si>
  <si>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</si>
  <si>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</si>
  <si>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</si>
  <si>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</si>
  <si>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</si>
  <si>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</si>
  <si>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</si>
  <si>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</si>
  <si>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</si>
  <si>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</si>
  <si>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</si>
  <si>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</si>
  <si>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</si>
  <si>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</si>
  <si>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</si>
  <si>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</si>
  <si>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</si>
  <si>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</si>
  <si>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</si>
  <si>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</si>
  <si>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</si>
  <si>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</si>
  <si>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</si>
  <si>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</si>
  <si>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</si>
  <si>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</si>
  <si>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</si>
  <si>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</si>
  <si>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</si>
  <si>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</si>
  <si>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</si>
  <si>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</si>
  <si>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</si>
  <si>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</si>
  <si>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</si>
  <si>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</si>
  <si>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</si>
  <si>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</si>
  <si>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</si>
  <si>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</si>
  <si>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</si>
  <si>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</si>
  <si>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</si>
  <si>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</si>
  <si>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</si>
  <si>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</si>
  <si>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</si>
  <si>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</si>
  <si>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</si>
  <si>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</si>
  <si>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</si>
  <si>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</si>
  <si>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</si>
  <si>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</si>
  <si>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</si>
  <si>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</si>
  <si>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</si>
  <si>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</si>
  <si>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</si>
  <si>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</si>
  <si>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</si>
  <si>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</si>
  <si>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</si>
  <si>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</si>
  <si>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</si>
  <si>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</si>
  <si>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</si>
  <si>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</si>
  <si>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</si>
  <si>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</si>
  <si>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</si>
  <si>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</si>
  <si>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</si>
  <si>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</si>
  <si>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</si>
  <si>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</si>
  <si>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</si>
  <si>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</si>
  <si>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</si>
  <si>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</si>
  <si>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</si>
  <si>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</si>
  <si>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</si>
  <si>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</si>
  <si>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</si>
  <si>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</si>
  <si>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</si>
  <si>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</si>
  <si>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</si>
  <si>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</si>
  <si>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</si>
  <si>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</si>
  <si>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</si>
  <si>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</si>
  <si>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</si>
  <si>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</si>
  <si>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</si>
  <si>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</si>
  <si>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</si>
  <si>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</si>
  <si>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</si>
  <si>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</si>
  <si>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</si>
  <si>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</si>
  <si>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</si>
  <si>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</si>
  <si>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</si>
  <si>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</si>
  <si>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</si>
  <si>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</si>
  <si>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</si>
  <si>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</si>
  <si>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</si>
  <si>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</si>
  <si>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</si>
  <si>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</si>
  <si>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</si>
  <si>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</si>
  <si>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</si>
  <si>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</si>
  <si>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</si>
  <si>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</si>
  <si>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</si>
  <si>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</si>
  <si>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</si>
  <si>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</si>
  <si>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</si>
  <si>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</si>
  <si>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</si>
  <si>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</si>
  <si>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</si>
  <si>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</si>
  <si>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</si>
  <si>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</si>
  <si>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</si>
  <si>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</si>
  <si>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</si>
  <si>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</si>
  <si>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</si>
  <si>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</si>
  <si>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</si>
  <si>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</si>
  <si>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</si>
  <si>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</si>
  <si>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</si>
  <si>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</si>
  <si>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</si>
  <si>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</si>
  <si>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</si>
  <si>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</si>
  <si>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</si>
  <si>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</si>
  <si>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</si>
  <si>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</si>
  <si>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</si>
  <si>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</si>
  <si>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</si>
  <si>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</si>
  <si>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</si>
  <si>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</si>
  <si>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</si>
  <si>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</si>
  <si>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</si>
  <si>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</si>
  <si>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</si>
  <si>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</si>
  <si>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</si>
  <si>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</si>
  <si>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</si>
  <si>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</si>
  <si>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</si>
  <si>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</si>
  <si>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</si>
  <si>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</si>
  <si>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</si>
  <si>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</si>
  <si>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</si>
  <si>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</si>
  <si>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</si>
  <si>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</si>
  <si>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</si>
  <si>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</si>
  <si>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</si>
  <si>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</si>
  <si>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</si>
  <si>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</si>
  <si>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</si>
  <si>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</si>
  <si>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</si>
  <si>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</si>
  <si>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</si>
  <si>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</si>
  <si>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</si>
  <si>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</si>
  <si>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</si>
  <si>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</si>
  <si>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</si>
  <si>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</si>
  <si>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</si>
  <si>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</si>
  <si>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</si>
  <si>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</si>
  <si>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</si>
  <si>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</si>
  <si>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</si>
  <si>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</si>
  <si>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</si>
  <si>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</si>
  <si>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</si>
  <si>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</si>
  <si>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</si>
  <si>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</si>
  <si>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</si>
  <si>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</si>
  <si>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</si>
  <si>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</si>
  <si>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</si>
  <si>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</si>
  <si>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</si>
  <si>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</si>
  <si>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</si>
  <si>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</si>
  <si>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</si>
  <si>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</si>
  <si>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</si>
  <si>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</si>
  <si>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</si>
  <si>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</si>
  <si>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</si>
  <si>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</si>
  <si>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</si>
  <si>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</si>
  <si>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</si>
  <si>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</si>
  <si>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</si>
  <si>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</si>
  <si>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</si>
  <si>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</si>
  <si>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</si>
  <si>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</si>
  <si>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</si>
  <si>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</si>
  <si>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</si>
  <si>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</si>
  <si>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</si>
  <si>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</si>
  <si>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</si>
  <si>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</si>
  <si>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</si>
  <si>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</si>
  <si>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</si>
  <si>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</si>
  <si>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</si>
  <si>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</si>
  <si>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</si>
  <si>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</si>
  <si>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</si>
  <si>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</si>
  <si>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</si>
  <si>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</si>
  <si>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</si>
  <si>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</si>
  <si>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</si>
  <si>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</si>
  <si>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</si>
  <si>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</si>
  <si>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</si>
  <si>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</si>
  <si>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</si>
  <si>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</si>
  <si>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</si>
  <si>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</si>
  <si>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</si>
  <si>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</si>
  <si>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</si>
  <si>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</si>
  <si>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</si>
  <si>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</si>
  <si>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</si>
  <si>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</si>
  <si>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</si>
  <si>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</si>
  <si>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</si>
  <si>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</si>
  <si>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</si>
  <si>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</si>
  <si>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</si>
  <si>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</si>
  <si>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</si>
  <si>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</si>
  <si>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</si>
  <si>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</si>
  <si>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</si>
  <si>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</si>
  <si>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</si>
  <si>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</si>
  <si>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</si>
  <si>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</si>
  <si>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</si>
  <si>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</si>
  <si>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</si>
  <si>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</si>
  <si>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</si>
  <si>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</si>
  <si>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</si>
  <si>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</si>
  <si>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</si>
  <si>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</si>
  <si>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</si>
  <si>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</si>
  <si>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</si>
  <si>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</si>
  <si>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</si>
  <si>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</si>
  <si>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</si>
  <si>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</si>
  <si>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</si>
  <si>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</si>
  <si>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</si>
  <si>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</si>
  <si>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</si>
  <si>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</si>
  <si>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</si>
  <si>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</si>
  <si>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</si>
  <si>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</si>
  <si>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</si>
  <si>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</si>
  <si>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</si>
  <si>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</si>
  <si>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</si>
  <si>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</si>
  <si>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</si>
  <si>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</si>
  <si>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</si>
  <si>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</si>
  <si>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</si>
  <si>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</si>
  <si>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</si>
  <si>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</si>
  <si>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</si>
  <si>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</si>
  <si>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</si>
  <si>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</si>
  <si>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</si>
  <si>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</si>
  <si>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</si>
  <si>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</si>
  <si>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</si>
  <si>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</si>
  <si>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</si>
  <si>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</si>
  <si>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</si>
  <si>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</si>
  <si>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</si>
  <si>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</si>
  <si>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</si>
  <si>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</si>
  <si>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</si>
  <si>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</si>
  <si>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</si>
  <si>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</si>
  <si>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</si>
  <si>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</si>
  <si>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</si>
  <si>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</si>
  <si>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</si>
  <si>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</si>
  <si>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</si>
  <si>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</si>
  <si>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</si>
  <si>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</si>
  <si>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</si>
  <si>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</si>
  <si>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</si>
  <si>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</si>
  <si>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</si>
  <si>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</si>
  <si>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</si>
  <si>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</si>
  <si>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</si>
  <si>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</si>
  <si>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</si>
  <si>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</si>
  <si>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</si>
  <si>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</si>
  <si>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</si>
  <si>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</si>
  <si>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</si>
  <si>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</si>
  <si>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</si>
  <si>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</si>
  <si>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</si>
  <si>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</si>
  <si>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</si>
  <si>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</si>
  <si>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</si>
  <si>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</si>
  <si>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</si>
  <si>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</si>
  <si>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</si>
  <si>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</si>
  <si>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</si>
  <si>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</si>
  <si>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</si>
  <si>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</si>
  <si>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</si>
  <si>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</si>
  <si>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</si>
  <si>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</si>
  <si>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</si>
  <si>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</si>
  <si>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</si>
  <si>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</si>
  <si>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</si>
  <si>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</si>
  <si>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</si>
  <si>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</si>
  <si>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</si>
  <si>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</si>
  <si>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</si>
  <si>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</si>
  <si>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</si>
  <si>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</si>
  <si>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</si>
  <si>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</si>
  <si>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</si>
  <si>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</si>
  <si>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</si>
  <si>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</si>
  <si>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</si>
  <si>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</si>
  <si>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</si>
  <si>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</si>
  <si>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</si>
  <si>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</si>
  <si>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</si>
  <si>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</si>
  <si>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</si>
  <si>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</si>
  <si>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</si>
  <si>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</si>
  <si>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</si>
  <si>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</si>
  <si>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</si>
  <si>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</si>
  <si>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</si>
  <si>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</si>
  <si>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</si>
  <si>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</si>
  <si>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</si>
  <si>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</si>
  <si>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</si>
  <si>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</si>
  <si>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</si>
  <si>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</si>
  <si>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</si>
  <si>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</si>
  <si>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</si>
  <si>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</si>
  <si>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</si>
  <si>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</si>
  <si>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</si>
  <si>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</si>
  <si>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</si>
  <si>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</si>
  <si>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</si>
  <si>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</si>
  <si>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</si>
  <si>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</si>
  <si>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</si>
  <si>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</si>
  <si>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</si>
  <si>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</si>
  <si>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</si>
  <si>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</si>
  <si>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</si>
  <si>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</si>
  <si>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</si>
  <si>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</si>
  <si>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</si>
  <si>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</si>
  <si>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</si>
  <si>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</si>
  <si>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</si>
  <si>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</si>
  <si>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</si>
  <si>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</si>
  <si>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</si>
  <si>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</si>
  <si>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</si>
  <si>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</si>
  <si>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</si>
  <si>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</si>
  <si>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</si>
  <si>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</si>
  <si>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</si>
  <si>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</si>
  <si>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</si>
  <si>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</si>
  <si>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</si>
  <si>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</si>
  <si>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</si>
  <si>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</si>
  <si>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</si>
  <si>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</si>
  <si>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</si>
  <si>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</si>
  <si>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</si>
  <si>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</si>
  <si>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</si>
  <si>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</si>
  <si>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</si>
  <si>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</si>
  <si>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</si>
  <si>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</si>
  <si>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</si>
  <si>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</si>
  <si>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</si>
  <si>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</si>
  <si>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</si>
  <si>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</si>
  <si>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</si>
  <si>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</si>
  <si>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</si>
  <si>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</si>
  <si>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</si>
  <si>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</si>
  <si>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</si>
  <si>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</si>
  <si>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</si>
  <si>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</si>
  <si>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</si>
  <si>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</si>
  <si>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</si>
  <si>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</si>
  <si>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</si>
  <si>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</si>
  <si>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</si>
  <si>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</si>
  <si>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</si>
  <si>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</si>
  <si>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</si>
  <si>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</si>
  <si>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</si>
  <si>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</si>
  <si>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</si>
  <si>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</si>
  <si>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</si>
  <si>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</si>
  <si>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</si>
  <si>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</si>
  <si>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</si>
  <si>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</si>
  <si>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</si>
  <si>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</si>
  <si>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</si>
  <si>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</si>
  <si>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</si>
  <si>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</si>
  <si>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</si>
  <si>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</si>
  <si>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</si>
  <si>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</si>
  <si>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</si>
  <si>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</si>
  <si>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</si>
  <si>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</si>
  <si>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</si>
  <si>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</si>
  <si>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</si>
  <si>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</si>
  <si>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</si>
  <si>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</si>
  <si>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</si>
  <si>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</si>
  <si>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</si>
  <si>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</si>
  <si>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</si>
  <si>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</si>
  <si>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</si>
  <si>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</si>
  <si>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</si>
  <si>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</si>
  <si>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</si>
  <si>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</si>
  <si>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</si>
  <si>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</si>
  <si>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</si>
  <si>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</si>
  <si>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</si>
  <si>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</si>
  <si>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</si>
  <si>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</si>
  <si>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</si>
  <si>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</si>
  <si>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</si>
  <si>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</si>
  <si>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</si>
  <si>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</si>
  <si>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</si>
  <si>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</si>
  <si>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</si>
  <si>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</si>
  <si>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</si>
  <si>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</si>
  <si>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</si>
  <si>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</si>
  <si>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</si>
  <si>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</si>
  <si>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</si>
  <si>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</si>
  <si>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</si>
  <si>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</si>
  <si>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</si>
  <si>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</si>
  <si>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</si>
  <si>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</si>
  <si>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</si>
  <si>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</si>
  <si>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</si>
  <si>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</si>
  <si>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</si>
  <si>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</si>
  <si>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</si>
  <si>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</si>
  <si>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</si>
  <si>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</si>
  <si>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</si>
  <si>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</si>
  <si>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</si>
  <si>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</si>
  <si>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</si>
  <si>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</si>
  <si>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</si>
  <si>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</si>
  <si>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</si>
  <si>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</si>
  <si>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</si>
  <si>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</si>
  <si>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</si>
  <si>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</si>
  <si>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</si>
  <si>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</si>
  <si>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</si>
  <si>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</si>
  <si>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</si>
  <si>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</si>
  <si>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</si>
  <si>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</si>
  <si>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</si>
  <si>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</si>
  <si>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</si>
  <si>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</si>
  <si>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</si>
  <si>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</si>
  <si>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</si>
  <si>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</si>
  <si>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</si>
  <si>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</si>
  <si>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</si>
  <si>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</si>
  <si>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</si>
  <si>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</si>
  <si>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</si>
  <si>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</si>
  <si>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</si>
  <si>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</si>
  <si>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</si>
  <si>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</si>
  <si>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</si>
  <si>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</si>
  <si>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</si>
  <si>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</si>
  <si>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</si>
  <si>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</si>
  <si>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</si>
  <si>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</si>
  <si>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</si>
  <si>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</si>
  <si>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</si>
  <si>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</si>
  <si>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</si>
  <si>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</si>
  <si>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</si>
  <si>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</si>
  <si>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</si>
  <si>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</si>
  <si>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</si>
  <si>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</si>
  <si>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</si>
  <si>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</si>
  <si>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</si>
  <si>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</si>
  <si>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</si>
  <si>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</si>
  <si>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</si>
  <si>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</si>
  <si>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</si>
  <si>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</si>
  <si>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</si>
  <si>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</si>
  <si>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</si>
  <si>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</si>
  <si>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</si>
  <si>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</si>
  <si>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</si>
  <si>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</si>
  <si>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</si>
  <si>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</si>
  <si>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</si>
  <si>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</si>
  <si>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</si>
  <si>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</si>
  <si>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</si>
  <si>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</si>
  <si>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</si>
  <si>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</si>
  <si>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</si>
  <si>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</si>
  <si>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</si>
  <si>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</si>
  <si>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</si>
  <si>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</si>
  <si>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</si>
  <si>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</si>
  <si>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</si>
  <si>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</si>
  <si>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</si>
  <si>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</si>
  <si>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</si>
  <si>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</si>
  <si>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</si>
  <si>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</si>
  <si>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</si>
  <si>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</si>
  <si>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</si>
  <si>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</si>
  <si>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</si>
  <si>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</si>
  <si>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</si>
  <si>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</si>
  <si>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</si>
  <si>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</si>
  <si>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</si>
  <si>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</si>
  <si>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</si>
  <si>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</si>
  <si>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</si>
  <si>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</si>
  <si>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</si>
  <si>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</si>
  <si>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</si>
  <si>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</si>
  <si>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</si>
  <si>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</si>
  <si>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</si>
  <si>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</si>
  <si>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</si>
  <si>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</si>
  <si>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</si>
  <si>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</si>
  <si>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</si>
  <si>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</si>
  <si>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</si>
  <si>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</si>
  <si>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</si>
  <si>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</si>
  <si>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</si>
  <si>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</si>
  <si>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</si>
  <si>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</si>
  <si>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</si>
  <si>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</si>
  <si>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</si>
  <si>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</si>
  <si>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</si>
  <si>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</si>
  <si>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</si>
  <si>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</si>
  <si>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</si>
  <si>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</si>
  <si>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</si>
  <si>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</si>
  <si>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</si>
  <si>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</si>
  <si>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</si>
  <si>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</si>
  <si>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</si>
  <si>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</si>
  <si>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</si>
  <si>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</si>
  <si>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</si>
  <si>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</si>
  <si>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</si>
  <si>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</si>
  <si>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</si>
  <si>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</si>
  <si>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</si>
  <si>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</si>
  <si>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</si>
  <si>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</si>
  <si>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</si>
  <si>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</si>
  <si>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</si>
  <si>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</si>
  <si>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</si>
  <si>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</si>
  <si>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</si>
  <si>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</si>
  <si>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</si>
  <si>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</si>
  <si>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</si>
  <si>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</si>
  <si>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</si>
  <si>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</si>
  <si>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</si>
  <si>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</si>
  <si>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</si>
  <si>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</si>
  <si>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</si>
  <si>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</si>
  <si>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</si>
  <si>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</si>
  <si>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</si>
  <si>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</si>
  <si>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</si>
  <si>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</si>
  <si>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</si>
  <si>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</si>
  <si>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</si>
  <si>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</si>
  <si>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</si>
  <si>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</si>
  <si>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</si>
  <si>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</si>
  <si>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</si>
  <si>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</si>
  <si>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</si>
  <si>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</si>
  <si>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</si>
  <si>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</si>
  <si>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</si>
  <si>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</si>
  <si>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</si>
  <si>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</si>
  <si>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</si>
  <si>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</si>
  <si>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</si>
  <si>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</si>
  <si>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</si>
  <si>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</si>
  <si>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</si>
  <si>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</si>
  <si>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</si>
  <si>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</si>
  <si>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</si>
  <si>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</si>
  <si>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</si>
  <si>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</si>
  <si>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</si>
  <si>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</si>
  <si>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</si>
  <si>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</si>
  <si>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</si>
  <si>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</si>
  <si>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</si>
  <si>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</si>
  <si>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</si>
  <si>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</si>
  <si>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</si>
  <si>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</si>
  <si>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</si>
  <si>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</si>
  <si>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</si>
  <si>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</si>
  <si>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</si>
  <si>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</si>
  <si>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</si>
  <si>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</si>
  <si>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</si>
  <si>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</si>
  <si>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</si>
  <si>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</si>
  <si>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</si>
  <si>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</si>
  <si>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</si>
  <si>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</si>
  <si>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</si>
  <si>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</si>
  <si>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</si>
  <si>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</si>
  <si>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</si>
  <si>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</si>
  <si>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</si>
  <si>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</si>
  <si>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</si>
  <si>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</si>
  <si>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</si>
  <si>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</si>
  <si>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</si>
  <si>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</si>
  <si>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</si>
  <si>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</si>
  <si>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</si>
  <si>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</si>
  <si>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</si>
  <si>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</si>
  <si>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</si>
  <si>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</si>
  <si>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</si>
  <si>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</si>
  <si>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</si>
  <si>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</si>
  <si>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</si>
  <si>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</si>
  <si>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</si>
  <si>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</si>
  <si>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</si>
  <si>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</si>
  <si>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</si>
  <si>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</si>
  <si>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</si>
  <si>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</si>
  <si>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</si>
  <si>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</si>
  <si>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</si>
  <si>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</si>
  <si>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</si>
  <si>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</si>
  <si>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</si>
  <si>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</si>
  <si>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</si>
  <si>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</si>
  <si>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</si>
  <si>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</si>
  <si>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</si>
  <si>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</si>
  <si>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</si>
  <si>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</si>
  <si>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</si>
  <si>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</si>
  <si>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</si>
  <si>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</si>
  <si>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</si>
  <si>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</si>
  <si>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</si>
  <si>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</si>
  <si>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</si>
  <si>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</si>
  <si>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</si>
  <si>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</si>
  <si>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</si>
  <si>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</si>
  <si>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</si>
  <si>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</si>
  <si>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</si>
  <si>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</si>
  <si>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</si>
  <si>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</si>
  <si>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</si>
  <si>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</si>
  <si>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</si>
  <si>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</si>
  <si>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</si>
  <si>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</si>
  <si>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</si>
  <si>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</si>
  <si>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</si>
  <si>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</si>
  <si>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</si>
  <si>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</si>
  <si>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</si>
  <si>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</si>
  <si>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</si>
  <si>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</si>
  <si>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</si>
  <si>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</si>
  <si>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</si>
  <si>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</si>
  <si>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</si>
  <si>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</si>
  <si>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</si>
  <si>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</si>
  <si>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</si>
  <si>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</si>
  <si>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</si>
  <si>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</si>
  <si>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</si>
  <si>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</si>
  <si>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</si>
  <si>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</si>
  <si>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</si>
  <si>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</si>
  <si>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</si>
  <si>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</si>
  <si>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</si>
  <si>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</si>
  <si>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</si>
  <si>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</si>
  <si>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</si>
  <si>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</si>
  <si>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</si>
  <si>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</si>
  <si>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</si>
  <si>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</si>
  <si>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</si>
  <si>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</si>
  <si>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</si>
  <si>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</si>
  <si>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</si>
  <si>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</si>
  <si>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</si>
  <si>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</si>
  <si>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</si>
  <si>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</si>
  <si>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</si>
  <si>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</si>
  <si>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</si>
  <si>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</si>
  <si>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</si>
  <si>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</si>
  <si>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</si>
  <si>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</si>
  <si>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</si>
  <si>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</si>
  <si>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</si>
  <si>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</si>
  <si>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</si>
  <si>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</si>
  <si>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</si>
  <si>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</si>
  <si>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</si>
  <si>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</si>
  <si>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</si>
  <si>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</si>
  <si>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</si>
  <si>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</si>
  <si>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</si>
  <si>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</si>
  <si>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</si>
  <si>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</si>
  <si>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</si>
  <si>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</si>
  <si>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</si>
  <si>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</si>
  <si>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</si>
  <si>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</si>
  <si>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</si>
  <si>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</si>
  <si>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</si>
  <si>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</si>
  <si>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</si>
  <si>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</si>
  <si>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</si>
  <si>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</si>
  <si>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</si>
  <si>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</si>
  <si>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</si>
  <si>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</si>
  <si>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</si>
  <si>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</si>
  <si>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</si>
  <si>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</si>
  <si>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</si>
  <si>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</si>
  <si>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</si>
  <si>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</si>
  <si>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</si>
  <si>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</si>
  <si>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</si>
  <si>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</si>
  <si>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</si>
  <si>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</si>
  <si>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</si>
  <si>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</si>
  <si>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</si>
  <si>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</si>
  <si>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</si>
  <si>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</si>
  <si>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</si>
  <si>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</si>
  <si>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</si>
  <si>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</si>
  <si>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</si>
  <si>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</si>
  <si>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</si>
  <si>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</si>
  <si>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</si>
  <si>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</si>
  <si>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</si>
  <si>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</si>
  <si>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</si>
  <si>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</si>
  <si>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</si>
  <si>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</si>
  <si>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</si>
  <si>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</si>
  <si>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</si>
  <si>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</si>
  <si>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</si>
  <si>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</si>
  <si>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</si>
  <si>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</si>
  <si>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</si>
  <si>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</si>
  <si>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</si>
  <si>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</si>
  <si>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</si>
  <si>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</si>
  <si>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</si>
  <si>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</si>
  <si>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</si>
  <si>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</si>
  <si>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</si>
  <si>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</si>
  <si>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</si>
  <si>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</si>
  <si>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</si>
  <si>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</si>
  <si>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</si>
  <si>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</si>
  <si>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</si>
  <si>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</si>
  <si>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</si>
  <si>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</si>
  <si>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</si>
  <si>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</si>
  <si>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</si>
  <si>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</si>
  <si>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</si>
  <si>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</si>
  <si>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</si>
  <si>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</si>
  <si>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</si>
  <si>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</si>
  <si>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</si>
  <si>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</si>
  <si>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</si>
  <si>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</si>
  <si>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</si>
  <si>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</si>
  <si>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</si>
  <si>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</si>
  <si>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</si>
  <si>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</si>
  <si>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</si>
  <si>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</si>
  <si>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</si>
  <si>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</si>
  <si>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</si>
  <si>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</si>
  <si>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</si>
  <si>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</si>
  <si>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</si>
  <si>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</si>
  <si>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</si>
  <si>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</si>
  <si>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</si>
  <si>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</si>
  <si>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</si>
  <si>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</si>
  <si>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</si>
  <si>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</si>
  <si>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</si>
  <si>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</si>
  <si>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</si>
  <si>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</si>
  <si>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</si>
  <si>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</si>
  <si>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</si>
  <si>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</si>
  <si>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</si>
  <si>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</si>
  <si>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</si>
  <si>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</si>
  <si>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</si>
  <si>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</si>
  <si>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</si>
  <si>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</si>
  <si>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</si>
  <si>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</si>
  <si>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</si>
  <si>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</si>
  <si>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</si>
  <si>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</si>
  <si>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</si>
  <si>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</si>
  <si>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</si>
  <si>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</si>
  <si>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</si>
  <si>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</si>
  <si>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</si>
  <si>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</si>
  <si>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</si>
  <si>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</si>
  <si>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</si>
  <si>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</si>
  <si>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</si>
  <si>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</si>
  <si>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</si>
  <si>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</si>
  <si>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</si>
  <si>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</si>
  <si>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</si>
  <si>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</si>
  <si>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</si>
  <si>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</si>
  <si>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</si>
  <si>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</si>
  <si>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</si>
  <si>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</si>
  <si>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</si>
  <si>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</si>
  <si>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</si>
  <si>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</si>
  <si>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</si>
  <si>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</si>
  <si>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</si>
  <si>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</si>
  <si>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</si>
  <si>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</si>
  <si>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</si>
  <si>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</si>
  <si>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</si>
  <si>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</si>
  <si>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</si>
  <si>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</si>
  <si>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</si>
  <si>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</si>
  <si>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</si>
  <si>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</si>
  <si>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</si>
  <si>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</si>
  <si>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</si>
  <si>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</si>
  <si>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</si>
  <si>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</si>
  <si>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</si>
  <si>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</si>
  <si>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</si>
  <si>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</si>
  <si>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</si>
  <si>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</si>
  <si>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</si>
  <si>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</si>
  <si>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</si>
  <si>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</si>
  <si>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</si>
  <si>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</si>
  <si>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</si>
  <si>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</si>
  <si>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</si>
  <si>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</si>
  <si>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</si>
  <si>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</si>
  <si>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</si>
  <si>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</si>
  <si>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</si>
  <si>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</si>
  <si>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</si>
  <si>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</si>
  <si>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</si>
  <si>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</si>
  <si>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</si>
  <si>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</si>
  <si>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</si>
  <si>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</si>
  <si>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</si>
  <si>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</si>
  <si>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</si>
  <si>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</si>
  <si>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</si>
  <si>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</si>
  <si>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</si>
  <si>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</si>
  <si>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</si>
  <si>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</si>
  <si>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</si>
  <si>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</si>
  <si>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</si>
  <si>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</si>
  <si>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</si>
  <si>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</si>
  <si>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</si>
  <si>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</si>
  <si>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</si>
  <si>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</si>
  <si>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</si>
  <si>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</si>
  <si>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</si>
  <si>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</si>
  <si>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</si>
  <si>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</si>
  <si>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</si>
  <si>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</si>
  <si>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</si>
  <si>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</si>
  <si>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</si>
  <si>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</si>
  <si>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</si>
  <si>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</si>
  <si>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</si>
  <si>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</si>
  <si>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</si>
  <si>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</si>
  <si>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</si>
  <si>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</si>
  <si>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</si>
  <si>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</si>
  <si>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</si>
  <si>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</si>
  <si>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</si>
  <si>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</si>
  <si>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</si>
  <si>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</si>
  <si>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</si>
  <si>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</si>
  <si>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</si>
  <si>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</si>
  <si>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</si>
  <si>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</si>
  <si>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</si>
  <si>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</si>
  <si>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</si>
  <si>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</si>
  <si>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</si>
  <si>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</si>
  <si>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</si>
  <si>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</si>
  <si>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</si>
  <si>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</si>
  <si>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</si>
  <si>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</si>
  <si>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</si>
  <si>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</si>
  <si>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</si>
  <si>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</si>
  <si>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</si>
  <si>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</si>
  <si>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</si>
  <si>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</si>
  <si>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</si>
  <si>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</si>
  <si>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</si>
  <si>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</si>
  <si>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</si>
  <si>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</si>
  <si>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</si>
  <si>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</si>
  <si>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</si>
  <si>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</si>
  <si>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</si>
  <si>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</si>
  <si>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</si>
  <si>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</si>
  <si>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</si>
  <si>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</si>
  <si>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</si>
  <si>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</si>
  <si>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</si>
  <si>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</si>
  <si>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</si>
  <si>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</si>
  <si>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</si>
  <si>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</si>
  <si>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</si>
  <si>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</si>
  <si>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</si>
  <si>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</si>
  <si>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</si>
  <si>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</si>
  <si>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</si>
  <si>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</si>
  <si>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</si>
  <si>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</si>
  <si>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</si>
  <si>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</si>
  <si>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</si>
  <si>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</si>
  <si>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</si>
  <si>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</si>
  <si>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</si>
  <si>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</si>
  <si>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</si>
  <si>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</si>
  <si>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</si>
  <si>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</si>
  <si>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</si>
  <si>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</si>
  <si>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</si>
  <si>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</si>
  <si>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</si>
  <si>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</si>
  <si>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</si>
  <si>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</si>
  <si>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</si>
  <si>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</si>
  <si>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</si>
  <si>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</si>
  <si>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</si>
  <si>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</si>
  <si>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</si>
  <si>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</si>
  <si>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</si>
  <si>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</si>
  <si>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</si>
  <si>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</si>
  <si>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</si>
  <si>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</si>
  <si>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</si>
  <si>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</si>
  <si>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</si>
  <si>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</si>
  <si>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</si>
  <si>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</si>
  <si>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</si>
  <si>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</si>
  <si>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</si>
  <si>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</si>
  <si>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</si>
  <si>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</si>
  <si>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</si>
  <si>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</si>
  <si>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</si>
  <si>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</si>
  <si>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</si>
  <si>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</si>
  <si>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</si>
  <si>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</si>
  <si>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</si>
  <si>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</si>
  <si>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</si>
  <si>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</si>
  <si>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</si>
  <si>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</si>
  <si>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</si>
  <si>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</si>
  <si>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</si>
  <si>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</si>
  <si>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</si>
  <si>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</si>
  <si>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</si>
  <si>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</si>
  <si>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</si>
  <si>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</si>
  <si>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</si>
  <si>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</si>
  <si>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</si>
  <si>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</si>
  <si>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</si>
  <si>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</si>
  <si>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</si>
  <si>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</si>
  <si>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</si>
  <si>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</si>
  <si>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</si>
  <si>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</si>
  <si>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</si>
  <si>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</si>
  <si>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</si>
  <si>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</si>
  <si>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</si>
  <si>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</si>
  <si>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</si>
  <si>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</si>
  <si>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</si>
  <si>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</si>
  <si>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</si>
  <si>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</si>
  <si>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</si>
  <si>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</si>
  <si>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</si>
  <si>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</si>
  <si>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</si>
  <si>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</si>
  <si>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</si>
  <si>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</si>
  <si>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</si>
  <si>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</si>
  <si>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</si>
  <si>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</si>
  <si>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</si>
  <si>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</si>
  <si>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</si>
  <si>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</si>
  <si>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</si>
  <si>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</si>
  <si>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</si>
  <si>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</si>
  <si>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</si>
  <si>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</si>
  <si>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</si>
  <si>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</si>
  <si>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</si>
  <si>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</si>
  <si>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</si>
  <si>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</si>
  <si>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</si>
  <si>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</si>
  <si>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</si>
  <si>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</si>
  <si>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</si>
  <si>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</si>
  <si>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</si>
  <si>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</si>
  <si>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</si>
  <si>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</si>
  <si>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</si>
  <si>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</si>
  <si>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</si>
  <si>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</si>
  <si>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</si>
  <si>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</si>
  <si>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</si>
  <si>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</si>
  <si>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</si>
  <si>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</si>
  <si>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</si>
  <si>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</si>
  <si>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</si>
  <si>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</si>
  <si>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</si>
  <si>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</si>
  <si>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</si>
  <si>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</si>
  <si>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</si>
  <si>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</si>
  <si>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</si>
  <si>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</si>
  <si>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</si>
  <si>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</si>
  <si>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</si>
  <si>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</si>
  <si>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</si>
  <si>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</si>
  <si>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</si>
  <si>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</si>
  <si>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</si>
  <si>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</si>
  <si>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</si>
  <si>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</si>
  <si>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</si>
  <si>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</si>
  <si>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</si>
  <si>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</si>
  <si>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</si>
  <si>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</si>
  <si>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</si>
  <si>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</si>
  <si>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</si>
  <si>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</si>
  <si>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</si>
  <si>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</si>
  <si>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</si>
  <si>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</si>
  <si>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</si>
  <si>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</si>
  <si>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</si>
  <si>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</si>
  <si>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</si>
  <si>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</si>
  <si>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</si>
  <si>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</si>
  <si>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</si>
  <si>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</si>
  <si>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</si>
  <si>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</si>
  <si>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</si>
  <si>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</si>
  <si>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</si>
  <si>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</si>
  <si>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</si>
  <si>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</si>
  <si>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</si>
  <si>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</si>
  <si>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</si>
  <si>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</si>
  <si>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</si>
  <si>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</si>
  <si>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</si>
  <si>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</si>
  <si>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</si>
  <si>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</si>
  <si>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</si>
  <si>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</si>
  <si>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</si>
  <si>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</si>
  <si>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</si>
  <si>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</si>
  <si>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</si>
  <si>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</si>
  <si>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</si>
  <si>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</si>
  <si>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</si>
  <si>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</si>
  <si>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</si>
  <si>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</si>
  <si>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</si>
  <si>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</si>
  <si>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</si>
  <si>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</si>
  <si>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</si>
  <si>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</si>
  <si>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</si>
  <si>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</si>
  <si>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</si>
  <si>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</si>
  <si>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</si>
  <si>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</si>
  <si>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</si>
  <si>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</si>
  <si>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</si>
  <si>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</si>
  <si>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</si>
  <si>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</si>
  <si>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</si>
  <si>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</si>
  <si>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</si>
  <si>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</si>
  <si>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</si>
  <si>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</si>
  <si>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</si>
  <si>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</si>
  <si>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</si>
  <si>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</si>
  <si>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</si>
  <si>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</si>
  <si>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</si>
  <si>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</si>
  <si>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</si>
  <si>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</si>
  <si>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</si>
  <si>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</si>
  <si>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</si>
  <si>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</si>
  <si>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</si>
  <si>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</si>
  <si>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</si>
  <si>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</si>
  <si>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</si>
  <si>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</si>
  <si>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</si>
  <si>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</si>
  <si>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</si>
  <si>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</si>
  <si>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</si>
  <si>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</si>
  <si>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</si>
  <si>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</si>
  <si>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</si>
  <si>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</si>
  <si>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</si>
  <si>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</si>
  <si>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</si>
  <si>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</si>
  <si>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</si>
  <si>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</si>
  <si>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</si>
  <si>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</si>
  <si>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</si>
  <si>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</si>
  <si>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</si>
  <si>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</si>
  <si>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</si>
  <si>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</si>
  <si>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</si>
  <si>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</si>
  <si>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</si>
  <si>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</si>
  <si>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</si>
  <si>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</si>
  <si>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</si>
  <si>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</si>
  <si>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</si>
  <si>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</si>
  <si>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</si>
  <si>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</si>
  <si>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</si>
  <si>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</si>
  <si>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</si>
  <si>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</si>
  <si>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</si>
  <si>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</si>
  <si>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</si>
  <si>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</si>
  <si>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</si>
  <si>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</si>
  <si>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</si>
  <si>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</si>
  <si>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</si>
  <si>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</si>
  <si>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</si>
  <si>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</si>
  <si>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</si>
  <si>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</si>
  <si>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</si>
  <si>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</si>
  <si>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</si>
  <si>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</si>
  <si>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</si>
  <si>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</si>
  <si>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</si>
  <si>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</si>
  <si>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</si>
  <si>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</si>
  <si>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</si>
  <si>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</si>
  <si>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</si>
  <si>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</si>
  <si>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</si>
  <si>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</si>
  <si>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</si>
  <si>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</si>
  <si>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</si>
  <si>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</si>
  <si>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</si>
  <si>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</si>
  <si>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</si>
  <si>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</si>
  <si>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</si>
  <si>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</si>
  <si>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</si>
  <si>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</si>
  <si>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</si>
  <si>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</si>
  <si>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</si>
  <si>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</si>
  <si>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</si>
  <si>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</si>
  <si>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</si>
  <si>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</si>
  <si>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</si>
  <si>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</si>
  <si>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</si>
  <si>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</si>
  <si>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</si>
  <si>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</si>
  <si>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</si>
  <si>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</si>
  <si>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</si>
  <si>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</si>
  <si>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</si>
  <si>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</si>
  <si>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</si>
  <si>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</si>
  <si>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</si>
  <si>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</si>
  <si>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</si>
  <si>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</si>
  <si>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</si>
  <si>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</si>
  <si>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</si>
  <si>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</si>
  <si>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</si>
  <si>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</si>
  <si>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</si>
  <si>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</si>
  <si>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</si>
  <si>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</si>
  <si>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</si>
  <si>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</si>
  <si>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</si>
  <si>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</si>
  <si>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</si>
  <si>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</si>
  <si>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</si>
  <si>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</si>
  <si>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</si>
  <si>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</si>
  <si>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</si>
  <si>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</si>
  <si>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</si>
  <si>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</si>
  <si>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</si>
  <si>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</si>
  <si>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</si>
  <si>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</si>
  <si>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</si>
  <si>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</si>
  <si>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</si>
  <si>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</si>
  <si>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</si>
  <si>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</si>
  <si>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</si>
  <si>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</si>
  <si>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</si>
  <si>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</si>
  <si>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</si>
  <si>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</si>
  <si>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</si>
  <si>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</si>
  <si>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</si>
  <si>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</si>
  <si>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</si>
  <si>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</si>
  <si>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</si>
  <si>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</si>
  <si>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</si>
  <si>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</si>
  <si>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</si>
  <si>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</si>
  <si>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</si>
  <si>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</si>
  <si>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</si>
  <si>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</si>
  <si>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</si>
  <si>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</si>
  <si>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</si>
  <si>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</si>
  <si>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</si>
  <si>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</si>
  <si>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</si>
  <si>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</si>
  <si>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</si>
  <si>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</si>
  <si>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</si>
  <si>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</si>
  <si>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</si>
  <si>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</si>
  <si>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</si>
  <si>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</si>
  <si>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</si>
  <si>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</si>
  <si>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</si>
  <si>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</si>
  <si>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</si>
  <si>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</si>
  <si>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</si>
  <si>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</si>
  <si>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</si>
  <si>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</si>
  <si>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</si>
  <si>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</si>
  <si>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</si>
  <si>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</si>
  <si>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</si>
  <si>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</si>
  <si>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</si>
  <si>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</si>
  <si>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</si>
  <si>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</si>
  <si>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</si>
  <si>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</si>
  <si>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</si>
  <si>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</si>
  <si>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</si>
  <si>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</si>
  <si>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</si>
  <si>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</si>
  <si>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</si>
  <si>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</si>
  <si>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</si>
  <si>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</si>
  <si>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</si>
  <si>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</si>
  <si>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</si>
  <si>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</si>
  <si>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</si>
  <si>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</si>
  <si>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</si>
  <si>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</si>
  <si>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</si>
  <si>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</si>
  <si>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</si>
  <si>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</si>
  <si>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</si>
  <si>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</si>
  <si>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</si>
  <si>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</si>
  <si>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</si>
  <si>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</si>
  <si>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</si>
  <si>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</si>
  <si>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</si>
  <si>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</si>
  <si>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</si>
  <si>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</si>
  <si>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</si>
  <si>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</si>
  <si>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</si>
  <si>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</si>
  <si>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</si>
  <si>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</si>
  <si>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</si>
  <si>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</si>
  <si>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</si>
  <si>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</si>
  <si>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</si>
  <si>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</si>
  <si>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</si>
  <si>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</si>
  <si>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</si>
  <si>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</si>
  <si>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</si>
  <si>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</si>
  <si>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</si>
  <si>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</si>
  <si>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</si>
  <si>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</si>
  <si>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</si>
  <si>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</si>
  <si>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</si>
  <si>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</si>
  <si>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</si>
  <si>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</si>
  <si>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</si>
  <si>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</si>
  <si>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</si>
  <si>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</si>
  <si>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</si>
  <si>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</si>
  <si>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</si>
  <si>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</si>
  <si>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</si>
  <si>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</si>
  <si>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</si>
  <si>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</si>
  <si>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</si>
  <si>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</si>
  <si>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</si>
  <si>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</si>
  <si>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</si>
  <si>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</si>
  <si>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</si>
  <si>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</si>
  <si>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</si>
  <si>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</si>
  <si>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</si>
  <si>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</si>
  <si>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</si>
  <si>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</si>
  <si>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</si>
  <si>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</si>
  <si>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</si>
  <si>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</si>
  <si>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</si>
  <si>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</si>
  <si>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</si>
  <si>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</si>
  <si>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</si>
  <si>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</si>
  <si>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</si>
  <si>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</si>
  <si>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</si>
  <si>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</si>
  <si>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</si>
  <si>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</si>
  <si>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</si>
  <si>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</si>
  <si>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</si>
  <si>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</si>
  <si>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</si>
  <si>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</si>
  <si>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</si>
  <si>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</si>
  <si>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</si>
  <si>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</si>
  <si>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</si>
  <si>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</si>
  <si>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</si>
  <si>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</si>
  <si>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</si>
  <si>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</si>
  <si>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</si>
  <si>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</si>
  <si>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</si>
  <si>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</si>
  <si>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</si>
  <si>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</si>
  <si>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</si>
  <si>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</si>
  <si>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</si>
  <si>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</si>
  <si>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</si>
  <si>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</si>
  <si>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</si>
  <si>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</si>
  <si>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</si>
  <si>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</si>
  <si>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</si>
  <si>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</si>
  <si>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</si>
  <si>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</si>
  <si>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</si>
  <si>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</si>
  <si>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</si>
  <si>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</si>
  <si>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</si>
  <si>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</si>
  <si>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</si>
  <si>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</si>
  <si>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</si>
  <si>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</si>
  <si>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</si>
  <si>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</si>
  <si>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</si>
  <si>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</si>
  <si>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</si>
  <si>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</si>
  <si>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</si>
  <si>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</si>
  <si>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</si>
  <si>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</si>
  <si>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</si>
  <si>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</si>
  <si>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</si>
  <si>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</si>
  <si>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</si>
  <si>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</si>
  <si>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</si>
  <si>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</si>
  <si>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</si>
  <si>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</si>
  <si>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</si>
  <si>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</si>
  <si>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</si>
  <si>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</si>
  <si>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</si>
  <si>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</si>
  <si>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</si>
  <si>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</si>
  <si>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</si>
  <si>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</si>
  <si>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</si>
  <si>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</si>
  <si>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</si>
  <si>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</si>
  <si>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</si>
  <si>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</si>
  <si>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</si>
  <si>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</si>
  <si>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</si>
  <si>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</si>
  <si>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</si>
  <si>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</si>
  <si>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</si>
  <si>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</si>
  <si>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</si>
  <si>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</si>
  <si>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</si>
  <si>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</si>
  <si>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</si>
  <si>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</si>
  <si>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</si>
  <si>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</si>
  <si>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</si>
  <si>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</si>
  <si>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</si>
  <si>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</si>
  <si>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</si>
  <si>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</si>
  <si>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</si>
  <si>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</si>
  <si>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</si>
  <si>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</si>
  <si>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</si>
  <si>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</si>
  <si>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</si>
  <si>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</si>
  <si>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</si>
  <si>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</si>
  <si>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</si>
  <si>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</si>
  <si>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</si>
  <si>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</si>
  <si>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</si>
  <si>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</si>
  <si>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</si>
  <si>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</si>
  <si>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</si>
  <si>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</si>
  <si>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</si>
  <si>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</si>
  <si>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</si>
  <si>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</si>
  <si>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</si>
  <si>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</si>
  <si>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</si>
  <si>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</si>
  <si>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</si>
  <si>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</si>
  <si>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</si>
  <si>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</si>
  <si>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</si>
  <si>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</si>
  <si>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</si>
  <si>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</si>
  <si>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</si>
  <si>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</si>
  <si>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</si>
  <si>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</si>
  <si>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</si>
  <si>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</si>
  <si>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</si>
  <si>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</si>
  <si>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</si>
  <si>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</si>
  <si>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</si>
  <si>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</si>
  <si>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</si>
  <si>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</si>
  <si>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</si>
  <si>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</si>
  <si>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</si>
  <si>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</si>
  <si>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</si>
  <si>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</si>
  <si>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</si>
  <si>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</si>
  <si>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</si>
  <si>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</si>
  <si>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</si>
  <si>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</si>
  <si>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</si>
  <si>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</si>
  <si>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</si>
  <si>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</si>
  <si>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</si>
  <si>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</si>
  <si>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</si>
  <si>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</si>
  <si>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</si>
  <si>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</si>
  <si>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</si>
  <si>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</si>
  <si>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</si>
  <si>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</si>
  <si>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</si>
  <si>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</si>
  <si>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</si>
  <si>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</si>
  <si>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</si>
  <si>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</si>
  <si>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</si>
  <si>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</si>
  <si>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</si>
  <si>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</si>
  <si>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</si>
  <si>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</si>
  <si>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</si>
  <si>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</si>
  <si>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</si>
  <si>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</si>
  <si>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</si>
  <si>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</si>
  <si>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</si>
  <si>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</si>
  <si>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</si>
  <si>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</si>
  <si>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</si>
  <si>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</si>
  <si>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</si>
  <si>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</si>
  <si>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</si>
  <si>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</si>
  <si>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</si>
  <si>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</si>
  <si>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</si>
  <si>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</si>
  <si>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</si>
  <si>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</si>
  <si>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</si>
  <si>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</si>
  <si>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</si>
  <si>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</si>
  <si>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</si>
  <si>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</si>
  <si>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</si>
  <si>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</si>
  <si>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</si>
  <si>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</si>
  <si>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</si>
  <si>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</si>
  <si>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</si>
  <si>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</si>
  <si>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</si>
  <si>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</si>
  <si>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</si>
  <si>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</si>
  <si>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</si>
  <si>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</si>
  <si>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</si>
  <si>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</si>
  <si>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</si>
  <si>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</si>
  <si>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</si>
  <si>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</si>
  <si>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</si>
  <si>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</si>
  <si>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</si>
  <si>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</si>
  <si>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</si>
  <si>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</si>
  <si>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</si>
  <si>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</si>
  <si>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</si>
  <si>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</si>
  <si>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</si>
  <si>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</si>
  <si>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</si>
  <si>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</si>
  <si>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</si>
  <si>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</si>
  <si>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</si>
  <si>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</si>
  <si>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</si>
  <si>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</si>
  <si>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</si>
  <si>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</si>
  <si>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</si>
  <si>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</si>
  <si>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</si>
  <si>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</si>
  <si>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</si>
  <si>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</si>
  <si>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</si>
  <si>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</si>
  <si>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</si>
  <si>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</si>
  <si>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</si>
  <si>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</si>
  <si>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</si>
  <si>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</si>
  <si>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</si>
  <si>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</si>
  <si>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</si>
  <si>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</si>
  <si>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</si>
  <si>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</si>
  <si>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</si>
  <si>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</si>
  <si>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</si>
  <si>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</si>
  <si>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</si>
  <si>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</si>
  <si>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</si>
  <si>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</si>
  <si>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</si>
  <si>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</si>
  <si>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</si>
  <si>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</si>
  <si>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</si>
  <si>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</si>
  <si>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</si>
  <si>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</si>
  <si>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</si>
  <si>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</si>
  <si>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</si>
  <si>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</si>
  <si>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</si>
  <si>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</si>
  <si>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</si>
  <si>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</si>
  <si>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</si>
  <si>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</si>
  <si>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</si>
  <si>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</si>
  <si>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</si>
  <si>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</si>
  <si>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</si>
  <si>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</si>
  <si>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</si>
  <si>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</si>
  <si>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</si>
  <si>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</si>
  <si>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</si>
  <si>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</si>
  <si>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</si>
  <si>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</si>
  <si>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</si>
  <si>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</si>
  <si>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</si>
  <si>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</si>
  <si>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</si>
  <si>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</si>
  <si>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</si>
  <si>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</si>
  <si>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</si>
  <si>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</si>
  <si>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</si>
  <si>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</si>
  <si>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</si>
  <si>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</si>
  <si>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</si>
  <si>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</si>
  <si>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</si>
  <si>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</si>
  <si>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</si>
  <si>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</si>
  <si>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</si>
  <si>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</si>
  <si>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</si>
  <si>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</si>
  <si>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</si>
  <si>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</si>
  <si>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</si>
  <si>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</si>
  <si>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</si>
  <si>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</si>
  <si>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</si>
  <si>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</si>
  <si>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</si>
  <si>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</si>
  <si>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</si>
  <si>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</si>
  <si>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</si>
  <si>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</si>
  <si>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</si>
  <si>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</si>
  <si>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</si>
  <si>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</si>
  <si>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</si>
  <si>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</si>
  <si>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</si>
  <si>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</si>
  <si>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</si>
  <si>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</si>
  <si>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</si>
  <si>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</si>
  <si>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</si>
  <si>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</si>
  <si>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</si>
  <si>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</si>
  <si>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</si>
  <si>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</si>
  <si>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</si>
  <si>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</si>
  <si>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</si>
  <si>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</si>
  <si>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</si>
  <si>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</si>
  <si>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</si>
  <si>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</si>
  <si>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</si>
  <si>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</si>
  <si>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</si>
  <si>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</si>
  <si>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</si>
  <si>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</si>
  <si>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</si>
  <si>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</si>
  <si>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</si>
  <si>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</si>
  <si>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</si>
  <si>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</si>
  <si>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</si>
  <si>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</si>
  <si>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</si>
  <si>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</si>
  <si>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</si>
  <si>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</si>
  <si>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</si>
  <si>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</si>
  <si>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</si>
  <si>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</si>
  <si>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</si>
  <si>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</si>
  <si>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</si>
  <si>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</si>
  <si>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</si>
  <si>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</si>
  <si>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</si>
  <si>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</si>
  <si>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</si>
  <si>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</si>
  <si>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</si>
  <si>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</si>
  <si>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</si>
  <si>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</si>
  <si>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</si>
  <si>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</si>
  <si>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</si>
  <si>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</si>
  <si>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</si>
  <si>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</si>
  <si>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</si>
  <si>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</si>
  <si>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</si>
  <si>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</si>
  <si>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</si>
  <si>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</si>
  <si>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</si>
  <si>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</si>
  <si>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</si>
  <si>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</si>
  <si>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</si>
  <si>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</si>
  <si>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</si>
  <si>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</si>
  <si>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</si>
  <si>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</si>
  <si>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</si>
  <si>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</si>
  <si>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</si>
  <si>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</si>
  <si>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</si>
  <si>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</si>
  <si>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</si>
  <si>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</si>
  <si>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</si>
  <si>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</si>
  <si>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</si>
  <si>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</si>
  <si>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</si>
  <si>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</si>
  <si>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</si>
  <si>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</si>
  <si>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</si>
  <si>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</si>
  <si>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</si>
  <si>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</si>
  <si>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</si>
  <si>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</si>
  <si>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</si>
  <si>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</si>
  <si>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</si>
  <si>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</si>
  <si>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</si>
  <si>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</si>
  <si>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</si>
  <si>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</si>
  <si>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</si>
  <si>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</si>
  <si>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</si>
  <si>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</si>
  <si>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</si>
  <si>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</si>
  <si>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</si>
  <si>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</si>
  <si>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</si>
  <si>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</si>
  <si>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</si>
  <si>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</si>
  <si>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</si>
  <si>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</si>
  <si>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</si>
  <si>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</si>
  <si>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</si>
  <si>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</si>
  <si>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</si>
  <si>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</si>
  <si>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</si>
  <si>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</si>
  <si>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</si>
  <si>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</si>
  <si>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</si>
  <si>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</si>
  <si>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</si>
  <si>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</si>
  <si>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</si>
  <si>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</si>
  <si>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</si>
  <si>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</si>
  <si>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</si>
  <si>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</si>
  <si>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</si>
  <si>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</si>
  <si>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</si>
  <si>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</si>
  <si>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</si>
  <si>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</si>
  <si>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</si>
  <si>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</si>
  <si>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</si>
  <si>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</si>
  <si>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</si>
  <si>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</si>
  <si>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</si>
  <si>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</si>
  <si>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</si>
  <si>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</si>
  <si>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</si>
  <si>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</si>
  <si>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</si>
  <si>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</si>
  <si>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</si>
  <si>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</si>
  <si>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</si>
  <si>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</si>
  <si>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</si>
  <si>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</si>
  <si>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</si>
  <si>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</si>
  <si>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</si>
  <si>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</si>
  <si>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</si>
  <si>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</si>
  <si>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</si>
  <si>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</si>
  <si>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</si>
  <si>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</si>
  <si>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</si>
  <si>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</si>
  <si>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</si>
  <si>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</si>
  <si>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</si>
  <si>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</si>
  <si>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</si>
  <si>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</si>
  <si>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</si>
  <si>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</si>
  <si>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</si>
  <si>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</si>
  <si>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</si>
  <si>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</si>
  <si>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</si>
  <si>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</si>
  <si>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</si>
  <si>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</si>
  <si>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</si>
  <si>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</si>
  <si>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</si>
  <si>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</si>
  <si>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</si>
  <si>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</si>
  <si>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</si>
  <si>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</si>
  <si>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</si>
  <si>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</si>
  <si>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</si>
  <si>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</si>
  <si>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</si>
  <si>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</si>
  <si>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</si>
  <si>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</si>
  <si>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</si>
  <si>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</si>
  <si>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</si>
  <si>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</si>
  <si>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</si>
  <si>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</si>
  <si>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</si>
  <si>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</si>
  <si>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</si>
  <si>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</si>
  <si>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</si>
  <si>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</si>
  <si>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</si>
  <si>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</si>
  <si>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</si>
  <si>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</si>
  <si>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</si>
  <si>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</si>
  <si>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</si>
  <si>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</si>
  <si>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</si>
  <si>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</si>
  <si>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</si>
  <si>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</si>
  <si>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</si>
  <si>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</si>
  <si>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</si>
  <si>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</si>
  <si>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</si>
  <si>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</si>
  <si>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</si>
  <si>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</si>
  <si>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</si>
  <si>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</si>
  <si>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</si>
  <si>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</si>
  <si>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</si>
  <si>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</si>
  <si>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</si>
  <si>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</si>
  <si>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</si>
  <si>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</si>
  <si>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</si>
  <si>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</si>
  <si>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</si>
  <si>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</si>
  <si>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</si>
  <si>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</si>
  <si>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</si>
  <si>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</si>
  <si>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</si>
  <si>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</si>
  <si>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</si>
  <si>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</si>
  <si>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</si>
  <si>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</si>
  <si>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</si>
  <si>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</si>
  <si>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</si>
  <si>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</si>
  <si>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</si>
  <si>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</si>
  <si>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</si>
  <si>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</si>
  <si>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</si>
  <si>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</si>
  <si>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</si>
  <si>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</si>
  <si>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</si>
  <si>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</si>
  <si>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</si>
  <si>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</si>
  <si>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</si>
  <si>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</si>
  <si>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</si>
  <si>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</si>
  <si>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</si>
  <si>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</si>
  <si>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</si>
  <si>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</si>
  <si>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</si>
  <si>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</si>
  <si>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</si>
  <si>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</si>
  <si>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</si>
  <si>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</si>
  <si>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</si>
  <si>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</si>
  <si>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</si>
  <si>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</si>
  <si>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</si>
  <si>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</si>
  <si>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</si>
  <si>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</si>
  <si>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</si>
  <si>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</si>
  <si>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</si>
  <si>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</si>
  <si>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</si>
  <si>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</si>
  <si>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</si>
  <si>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</si>
  <si>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</si>
  <si>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</si>
  <si>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</si>
  <si>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</si>
  <si>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</si>
  <si>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</si>
  <si>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</si>
  <si>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</si>
  <si>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</si>
  <si>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</si>
  <si>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</si>
  <si>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</si>
  <si>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</si>
  <si>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</si>
  <si>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</si>
  <si>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</si>
  <si>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</si>
  <si>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</si>
  <si>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</si>
  <si>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</si>
  <si>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</si>
  <si>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</si>
  <si>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</si>
  <si>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</si>
  <si>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</si>
  <si>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</si>
  <si>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</si>
  <si>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</si>
  <si>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</si>
  <si>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</si>
  <si>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</si>
  <si>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</si>
  <si>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</si>
  <si>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</si>
  <si>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</si>
  <si>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</si>
  <si>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</si>
  <si>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</si>
  <si>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</si>
  <si>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</si>
  <si>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</si>
  <si>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</si>
  <si>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</si>
  <si>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</si>
  <si>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</si>
  <si>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</si>
  <si>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</si>
  <si>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</si>
  <si>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</si>
  <si>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</si>
  <si>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</si>
  <si>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</si>
  <si>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</si>
  <si>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</si>
  <si>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</si>
  <si>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</si>
  <si>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</si>
  <si>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</si>
  <si>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</si>
  <si>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</si>
  <si>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</si>
  <si>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</si>
  <si>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</si>
  <si>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</si>
  <si>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</si>
  <si>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</si>
  <si>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</si>
  <si>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</si>
  <si>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</si>
  <si>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</si>
  <si>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</si>
  <si>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</si>
  <si>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</si>
  <si>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</si>
  <si>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</si>
  <si>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</si>
  <si>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</si>
  <si>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</si>
  <si>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</si>
  <si>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</si>
  <si>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</si>
  <si>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</si>
  <si>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</si>
  <si>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</si>
  <si>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</si>
  <si>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</si>
  <si>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</si>
  <si>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</si>
  <si>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</si>
  <si>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</si>
  <si>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</si>
  <si>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</si>
  <si>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</si>
  <si>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</si>
  <si>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</si>
  <si>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</si>
  <si>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</si>
  <si>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</si>
  <si>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</si>
  <si>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</si>
  <si>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</si>
  <si>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</si>
  <si>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</si>
  <si>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</si>
  <si>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</si>
  <si>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</si>
  <si>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</si>
  <si>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</si>
  <si>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</si>
  <si>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</si>
  <si>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</si>
  <si>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</si>
  <si>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</si>
  <si>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</si>
  <si>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</si>
  <si>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</si>
  <si>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</si>
  <si>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</si>
  <si>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</si>
  <si>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</si>
  <si>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</si>
  <si>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</si>
  <si>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</si>
  <si>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</si>
  <si>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</si>
  <si>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</si>
  <si>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</si>
  <si>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</si>
  <si>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</si>
  <si>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</si>
  <si>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</si>
  <si>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</si>
  <si>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</si>
  <si>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</si>
  <si>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</si>
  <si>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</si>
  <si>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</si>
  <si>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</si>
  <si>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</si>
  <si>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</si>
  <si>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</si>
  <si>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</si>
  <si>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</si>
  <si>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</si>
  <si>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</si>
  <si>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</si>
  <si>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</si>
  <si>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</si>
  <si>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</si>
  <si>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</si>
  <si>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</si>
  <si>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</si>
  <si>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</si>
  <si>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</si>
  <si>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</si>
  <si>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</si>
  <si>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</si>
  <si>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</si>
  <si>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</si>
  <si>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</si>
  <si>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</si>
  <si>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</si>
  <si>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</si>
  <si>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</si>
  <si>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</si>
  <si>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</si>
  <si>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</si>
  <si>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</si>
  <si>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</si>
  <si>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</si>
  <si>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</si>
  <si>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</si>
  <si>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</si>
  <si>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</si>
  <si>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</si>
  <si>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</si>
  <si>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</si>
  <si>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</si>
  <si>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</si>
  <si>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</si>
  <si>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</si>
  <si>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</si>
  <si>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</si>
  <si>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</si>
  <si>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</si>
  <si>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</si>
  <si>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</si>
  <si>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</si>
  <si>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</si>
  <si>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</si>
  <si>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</si>
  <si>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</si>
  <si>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</si>
  <si>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</si>
  <si>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</si>
  <si>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</si>
  <si>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</si>
  <si>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</si>
  <si>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</si>
  <si>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</si>
  <si>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</si>
  <si>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</si>
  <si>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</si>
  <si>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</si>
  <si>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</si>
  <si>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</si>
  <si>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</si>
  <si>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</si>
  <si>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</si>
  <si>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</si>
  <si>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</si>
  <si>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</si>
  <si>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</si>
  <si>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</si>
  <si>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</si>
  <si>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</si>
  <si>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</si>
  <si>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</si>
  <si>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</si>
  <si>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</si>
  <si>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</si>
  <si>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</si>
  <si>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</si>
  <si>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</si>
  <si>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</si>
  <si>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</si>
  <si>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</si>
  <si>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</si>
  <si>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</si>
  <si>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</si>
  <si>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</si>
  <si>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</si>
  <si>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</si>
  <si>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</si>
  <si>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</si>
  <si>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</si>
  <si>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</si>
  <si>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</si>
  <si>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</si>
  <si>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</si>
  <si>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</si>
  <si>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</si>
  <si>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</si>
  <si>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</si>
  <si>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</si>
  <si>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</si>
  <si>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</si>
  <si>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</si>
  <si>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</si>
  <si>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</si>
  <si>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</si>
  <si>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</si>
  <si>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</si>
  <si>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</si>
  <si>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</si>
  <si>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</si>
  <si>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</si>
  <si>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</si>
  <si>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</si>
  <si>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</si>
  <si>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</si>
  <si>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</si>
  <si>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</si>
  <si>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</si>
  <si>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</si>
  <si>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</si>
  <si>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</si>
  <si>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</si>
  <si>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</si>
  <si>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</si>
  <si>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</si>
  <si>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</si>
  <si>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</si>
  <si>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</si>
  <si>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</si>
  <si>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</si>
  <si>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</si>
  <si>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</si>
  <si>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</si>
  <si>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</si>
  <si>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</si>
  <si>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</si>
  <si>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</si>
  <si>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</si>
  <si>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</si>
  <si>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</si>
  <si>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</si>
  <si>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</si>
  <si>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</si>
  <si>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</si>
  <si>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</si>
  <si>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</si>
  <si>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</si>
  <si>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</si>
  <si>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</si>
  <si>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</si>
  <si>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</si>
  <si>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</si>
  <si>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</si>
  <si>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</si>
  <si>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</si>
  <si>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</si>
  <si>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</si>
  <si>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</si>
  <si>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</si>
  <si>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</si>
  <si>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</si>
  <si>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</si>
  <si>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</si>
  <si>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</si>
  <si>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</si>
  <si>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</si>
  <si>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</si>
  <si>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</si>
  <si>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</si>
  <si>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</si>
  <si>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</si>
  <si>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</si>
  <si>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</si>
  <si>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</si>
  <si>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</si>
  <si>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</si>
  <si>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</si>
  <si>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</si>
  <si>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</si>
  <si>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</si>
  <si>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</si>
  <si>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</si>
  <si>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</si>
  <si>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</si>
  <si>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</si>
  <si>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</si>
  <si>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</si>
  <si>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</si>
  <si>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</si>
  <si>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</si>
  <si>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</si>
  <si>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</si>
  <si>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</si>
  <si>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</si>
  <si>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</si>
  <si>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</si>
  <si>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</si>
  <si>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</si>
  <si>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</si>
  <si>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</si>
  <si>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</si>
  <si>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</si>
  <si>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</si>
  <si>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</si>
  <si>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</si>
  <si>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</si>
  <si>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</si>
  <si>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</si>
  <si>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</si>
  <si>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</si>
  <si>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</si>
  <si>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</si>
  <si>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</si>
  <si>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</si>
  <si>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</si>
  <si>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</si>
  <si>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</si>
  <si>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</si>
  <si>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</si>
  <si>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</si>
  <si>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</si>
  <si>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</si>
  <si>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</si>
  <si>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</si>
  <si>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</si>
  <si>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</si>
  <si>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</si>
  <si>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</si>
  <si>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</si>
  <si>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</si>
  <si>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</si>
  <si>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</si>
  <si>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</si>
  <si>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</si>
  <si>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</si>
  <si>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</si>
  <si>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</si>
  <si>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</si>
  <si>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</si>
  <si>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</si>
  <si>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</si>
  <si>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</si>
  <si>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</si>
  <si>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</si>
  <si>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</si>
  <si>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</si>
  <si>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</si>
  <si>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</si>
  <si>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</si>
  <si>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</si>
  <si>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</si>
  <si>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</si>
  <si>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</si>
  <si>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</si>
  <si>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</si>
  <si>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</si>
  <si>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</si>
  <si>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</si>
  <si>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</si>
  <si>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</si>
  <si>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</si>
  <si>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</si>
  <si>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</si>
  <si>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</si>
  <si>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</si>
  <si>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</si>
  <si>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</si>
  <si>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</si>
  <si>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</si>
  <si>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</si>
  <si>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</si>
  <si>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</si>
  <si>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</si>
  <si>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</si>
  <si>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</si>
  <si>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</si>
  <si>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</si>
  <si>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</si>
  <si>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</si>
  <si>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</si>
  <si>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</si>
  <si>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</si>
  <si>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</si>
  <si>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</si>
  <si>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</si>
  <si>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</si>
  <si>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</si>
  <si>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</si>
  <si>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</si>
  <si>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</si>
  <si>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</si>
  <si>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</si>
  <si>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</si>
  <si>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</si>
  <si>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</si>
  <si>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</si>
  <si>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</si>
  <si>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</si>
  <si>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</si>
  <si>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</si>
  <si>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</si>
  <si>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</si>
  <si>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</si>
  <si>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</si>
  <si>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</si>
  <si>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</si>
  <si>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</si>
  <si>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</si>
  <si>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</si>
  <si>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</si>
  <si>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</si>
  <si>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</si>
  <si>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</si>
  <si>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</si>
  <si>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</si>
  <si>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</si>
  <si>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</si>
  <si>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</si>
  <si>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</si>
  <si>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</si>
  <si>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</si>
  <si>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</si>
  <si>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</si>
  <si>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</si>
  <si>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</si>
  <si>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</si>
  <si>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</si>
  <si>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</si>
  <si>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</si>
  <si>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</si>
  <si>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</si>
  <si>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</si>
  <si>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</si>
  <si>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</si>
  <si>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</si>
  <si>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</si>
  <si>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</si>
  <si>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</si>
  <si>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</si>
  <si>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</si>
  <si>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</si>
  <si>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</si>
  <si>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</si>
  <si>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</si>
  <si>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</si>
  <si>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</si>
  <si>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</si>
  <si>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</si>
  <si>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</si>
  <si>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</si>
  <si>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</si>
  <si>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</si>
  <si>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</si>
  <si>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</si>
  <si>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</si>
  <si>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</si>
  <si>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</si>
  <si>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</si>
  <si>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</si>
  <si>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</si>
  <si>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</si>
  <si>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</si>
  <si>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</si>
  <si>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</si>
  <si>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</si>
  <si>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</si>
  <si>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</si>
  <si>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</si>
  <si>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</si>
  <si>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</si>
  <si>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</si>
  <si>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</si>
  <si>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</si>
  <si>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</si>
  <si>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</si>
  <si>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</si>
  <si>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</si>
  <si>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</si>
  <si>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</si>
  <si>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</si>
  <si>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</si>
  <si>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</si>
  <si>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</si>
  <si>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</si>
  <si>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</si>
  <si>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</si>
  <si>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</si>
  <si>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</si>
  <si>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</si>
  <si>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</si>
  <si>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</si>
  <si>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</si>
  <si>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</si>
  <si>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</si>
  <si>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</si>
  <si>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</si>
  <si>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</si>
  <si>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</si>
  <si>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</si>
  <si>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</si>
  <si>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</si>
  <si>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</si>
  <si>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</si>
  <si>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</si>
  <si>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</si>
  <si>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</si>
  <si>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</si>
  <si>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</si>
  <si>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</si>
  <si>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</si>
  <si>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</si>
  <si>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</si>
  <si>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</si>
  <si>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</si>
  <si>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</si>
  <si>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</si>
  <si>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</si>
  <si>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</si>
  <si>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</si>
  <si>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</si>
  <si>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</si>
  <si>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</si>
  <si>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</si>
  <si>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</si>
  <si>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</si>
  <si>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</si>
  <si>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</si>
  <si>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</si>
  <si>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</si>
  <si>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</si>
  <si>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</si>
  <si>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</si>
  <si>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</si>
  <si>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</si>
  <si>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</si>
  <si>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</si>
  <si>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</si>
  <si>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</si>
  <si>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</si>
  <si>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</si>
  <si>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</si>
  <si>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</si>
  <si>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</si>
  <si>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</si>
  <si>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</si>
  <si>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</si>
  <si>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</si>
  <si>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</si>
  <si>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</si>
  <si>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</si>
  <si>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</si>
  <si>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</si>
  <si>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</si>
  <si>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</si>
  <si>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</si>
  <si>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</si>
  <si>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</si>
  <si>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</si>
  <si>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</si>
  <si>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</si>
  <si>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</si>
  <si>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</si>
  <si>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</si>
  <si>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</si>
  <si>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</si>
  <si>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</si>
  <si>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</si>
  <si>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</si>
  <si>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</si>
  <si>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</si>
  <si>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</si>
  <si>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</si>
  <si>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</si>
  <si>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</si>
  <si>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</si>
  <si>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</si>
  <si>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</si>
  <si>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</si>
  <si>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</si>
  <si>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</si>
  <si>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</si>
  <si>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</si>
  <si>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</si>
  <si>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</si>
  <si>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</si>
  <si>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</si>
  <si>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</si>
  <si>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</si>
  <si>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</si>
  <si>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</si>
  <si>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</si>
  <si>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</si>
  <si>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</si>
  <si>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</si>
  <si>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</si>
  <si>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</si>
  <si>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</si>
  <si>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</si>
  <si>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</si>
  <si>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</si>
  <si>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</si>
  <si>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</si>
  <si>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</si>
  <si>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</si>
  <si>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</si>
  <si>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</si>
  <si>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</si>
  <si>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</si>
  <si>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</si>
  <si>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</si>
  <si>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</si>
  <si>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</si>
  <si>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</si>
  <si>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</si>
  <si>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</si>
  <si>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</si>
  <si>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</si>
  <si>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</si>
  <si>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</si>
  <si>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</si>
  <si>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</si>
  <si>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</si>
  <si>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</si>
  <si>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</si>
  <si>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</si>
  <si>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</si>
  <si>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</si>
  <si>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</si>
  <si>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</si>
  <si>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</si>
  <si>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</si>
  <si>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</si>
  <si>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</si>
  <si>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</si>
  <si>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</si>
  <si>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</si>
  <si>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</si>
  <si>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</si>
  <si>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</si>
  <si>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</si>
  <si>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</si>
  <si>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</si>
  <si>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</si>
  <si>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</si>
  <si>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</si>
  <si>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</si>
  <si>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</si>
  <si>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</si>
  <si>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</si>
  <si>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</si>
  <si>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</si>
  <si>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</si>
  <si>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</si>
  <si>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</si>
  <si>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</si>
  <si>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</si>
  <si>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</si>
  <si>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</si>
  <si>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</si>
  <si>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</si>
  <si>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</si>
  <si>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</si>
  <si>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</si>
  <si>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</si>
  <si>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</si>
  <si>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</si>
  <si>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</si>
  <si>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</si>
  <si>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</si>
  <si>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</si>
  <si>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</si>
  <si>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</si>
  <si>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</si>
  <si>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</si>
  <si>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</si>
  <si>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</si>
  <si>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</si>
  <si>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</si>
  <si>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</si>
  <si>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</si>
  <si>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</si>
  <si>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</si>
  <si>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</si>
  <si>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</si>
  <si>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</si>
  <si>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</si>
  <si>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</si>
  <si>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</si>
  <si>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</si>
  <si>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</si>
  <si>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</si>
  <si>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</si>
  <si>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</si>
  <si>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</si>
  <si>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</si>
  <si>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</si>
  <si>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</si>
  <si>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</si>
  <si>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</si>
  <si>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</si>
  <si>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</si>
  <si>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</si>
  <si>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</si>
  <si>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</si>
  <si>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</si>
  <si>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</si>
  <si>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</si>
  <si>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</si>
  <si>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</si>
  <si>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</si>
  <si>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</si>
  <si>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</si>
  <si>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</si>
  <si>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</si>
  <si>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</si>
  <si>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</si>
  <si>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</si>
  <si>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</si>
  <si>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</si>
  <si>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</si>
  <si>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</si>
  <si>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</si>
  <si>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</si>
  <si>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</si>
  <si>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</si>
  <si>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</si>
  <si>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</si>
  <si>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</si>
  <si>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</si>
  <si>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</si>
  <si>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</si>
  <si>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</si>
  <si>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</si>
  <si>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</si>
  <si>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</si>
  <si>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</si>
  <si>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</si>
  <si>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</si>
  <si>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</si>
  <si>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</si>
  <si>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</si>
  <si>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</si>
  <si>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</si>
  <si>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</si>
  <si>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</si>
  <si>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</si>
  <si>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</si>
  <si>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</si>
  <si>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</si>
  <si>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</si>
  <si>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</si>
  <si>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</si>
  <si>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</si>
  <si>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</si>
  <si>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</si>
  <si>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</si>
  <si>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</si>
  <si>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</si>
  <si>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</si>
  <si>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</si>
  <si>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</si>
  <si>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</si>
  <si>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</si>
  <si>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</si>
  <si>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</si>
  <si>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</si>
  <si>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</si>
  <si>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</si>
  <si>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</si>
  <si>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</si>
  <si>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</si>
  <si>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</si>
  <si>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</si>
  <si>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</si>
  <si>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</si>
  <si>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</si>
  <si>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</si>
  <si>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</si>
  <si>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</si>
  <si>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</si>
  <si>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</si>
  <si>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</si>
  <si>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</si>
  <si>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</si>
  <si>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</si>
  <si>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</si>
  <si>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</si>
  <si>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</si>
  <si>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</si>
  <si>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</si>
  <si>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</si>
  <si>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</si>
  <si>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</si>
  <si>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</si>
  <si>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</si>
  <si>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</si>
  <si>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</si>
  <si>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</si>
  <si>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</si>
  <si>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</si>
  <si>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</si>
  <si>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</si>
  <si>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</si>
  <si>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</si>
  <si>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</si>
  <si>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</si>
  <si>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</si>
  <si>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</si>
  <si>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</si>
  <si>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</si>
  <si>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</si>
  <si>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</si>
  <si>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</si>
  <si>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</si>
  <si>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</si>
  <si>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</si>
  <si>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</si>
  <si>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</si>
  <si>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</si>
  <si>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</si>
  <si>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</si>
  <si>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</si>
  <si>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</si>
  <si>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</si>
  <si>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</si>
  <si>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</si>
  <si>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</si>
  <si>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</si>
  <si>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</si>
  <si>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</si>
  <si>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</si>
  <si>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</si>
  <si>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</si>
  <si>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</si>
  <si>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</si>
  <si>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</si>
  <si>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</si>
  <si>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</si>
  <si>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</si>
  <si>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</si>
  <si>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</si>
  <si>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</si>
  <si>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</si>
  <si>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</si>
  <si>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</si>
  <si>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</si>
  <si>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</si>
  <si>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</si>
  <si>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</si>
  <si>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</si>
  <si>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</si>
  <si>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</si>
  <si>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</si>
  <si>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</si>
  <si>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</si>
  <si>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</si>
  <si>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</si>
  <si>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</si>
  <si>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</si>
  <si>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</si>
  <si>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</si>
  <si>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</si>
  <si>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</si>
  <si>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</si>
  <si>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</si>
  <si>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</si>
  <si>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</si>
  <si>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</si>
  <si>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</si>
  <si>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</si>
  <si>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</si>
  <si>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</si>
  <si>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</si>
  <si>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</si>
  <si>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</si>
  <si>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</si>
  <si>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</si>
  <si>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</si>
  <si>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</si>
  <si>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</si>
  <si>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</si>
  <si>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</si>
  <si>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</si>
  <si>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</si>
  <si>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</si>
  <si>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</si>
  <si>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</si>
  <si>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</si>
  <si>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</si>
  <si>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</si>
  <si>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</si>
  <si>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</si>
  <si>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</si>
  <si>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</si>
  <si>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</si>
  <si>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</si>
  <si>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</si>
  <si>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</si>
  <si>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</si>
  <si>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</si>
  <si>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</si>
  <si>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</si>
  <si>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</si>
  <si>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</si>
  <si>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</si>
  <si>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</si>
  <si>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</si>
  <si>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</si>
  <si>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</si>
  <si>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</si>
  <si>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</si>
  <si>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</si>
  <si>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</si>
  <si>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</si>
  <si>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</si>
  <si>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</si>
  <si>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</si>
  <si>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</si>
  <si>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</si>
  <si>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</si>
  <si>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</si>
  <si>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</si>
  <si>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</si>
  <si>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</si>
  <si>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</si>
  <si>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</si>
  <si>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</si>
  <si>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</si>
  <si>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</si>
  <si>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</si>
  <si>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</si>
  <si>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</si>
  <si>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</si>
  <si>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</si>
  <si>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</si>
  <si>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</si>
  <si>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</si>
  <si>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</si>
  <si>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</si>
  <si>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</si>
  <si>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</si>
  <si>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</si>
  <si>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</si>
  <si>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</si>
  <si>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</si>
  <si>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</si>
  <si>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</si>
  <si>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</si>
  <si>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</si>
  <si>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</si>
  <si>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</si>
  <si>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</si>
  <si>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</si>
  <si>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</si>
  <si>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</si>
  <si>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</si>
  <si>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</si>
  <si>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</si>
  <si>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</si>
  <si>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</si>
  <si>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</si>
  <si>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</si>
  <si>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</si>
  <si>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</si>
  <si>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</si>
  <si>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</si>
  <si>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</si>
  <si>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</si>
  <si>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</si>
  <si>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</si>
  <si>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</si>
  <si>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</si>
  <si>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</si>
  <si>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</si>
  <si>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</si>
  <si>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</si>
  <si>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</si>
  <si>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</si>
  <si>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</si>
  <si>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</si>
  <si>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</si>
  <si>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</si>
  <si>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</si>
  <si>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</si>
  <si>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</si>
  <si>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</si>
  <si>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</si>
  <si>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</si>
  <si>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</si>
  <si>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</si>
  <si>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</si>
  <si>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</si>
  <si>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</si>
  <si>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</si>
  <si>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</si>
  <si>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</si>
  <si>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</si>
  <si>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</si>
  <si>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</si>
  <si>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</si>
  <si>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</si>
  <si>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</si>
  <si>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</si>
  <si>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</si>
  <si>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</si>
  <si>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</si>
  <si>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</si>
  <si>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</si>
  <si>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</si>
  <si>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</si>
  <si>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</si>
  <si>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</si>
  <si>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</si>
  <si>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</si>
  <si>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</si>
  <si>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</si>
  <si>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</si>
  <si>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</si>
  <si>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</si>
  <si>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</si>
  <si>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</si>
  <si>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</si>
  <si>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</si>
  <si>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</si>
  <si>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</si>
  <si>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</si>
  <si>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</si>
  <si>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</si>
  <si>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</si>
  <si>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</si>
  <si>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</si>
  <si>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</si>
  <si>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</si>
  <si>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</si>
  <si>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</si>
  <si>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</si>
  <si>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</si>
  <si>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</si>
  <si>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</si>
  <si>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</si>
  <si>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</si>
  <si>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</si>
  <si>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</si>
  <si>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</si>
  <si>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</si>
  <si>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</si>
  <si>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</si>
  <si>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</si>
  <si>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</si>
  <si>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</si>
  <si>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</si>
  <si>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</si>
  <si>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</si>
  <si>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</si>
  <si>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</si>
  <si>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</si>
  <si>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</si>
  <si>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</si>
  <si>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</si>
  <si>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</si>
  <si>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</si>
  <si>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</si>
  <si>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</si>
  <si>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</si>
  <si>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</si>
  <si>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</si>
  <si>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</si>
  <si>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</si>
  <si>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</si>
  <si>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</si>
  <si>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</si>
  <si>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</si>
  <si>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</si>
  <si>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</si>
  <si>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</si>
  <si>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</si>
  <si>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</si>
  <si>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</si>
  <si>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</si>
  <si>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</si>
  <si>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</si>
  <si>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</si>
  <si>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</si>
  <si>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</si>
  <si>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</si>
  <si>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</si>
  <si>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</si>
  <si>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</si>
  <si>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</si>
  <si>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</si>
  <si>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</si>
  <si>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</si>
  <si>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</si>
  <si>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</si>
  <si>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</si>
  <si>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</si>
  <si>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</si>
  <si>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</si>
  <si>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</si>
  <si>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</si>
  <si>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</si>
  <si>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</si>
  <si>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</si>
  <si>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</si>
  <si>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</si>
  <si>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</si>
  <si>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</si>
  <si>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</si>
  <si>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</si>
  <si>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</si>
  <si>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</si>
  <si>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</si>
  <si>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</si>
  <si>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</si>
  <si>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</si>
  <si>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</si>
  <si>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</si>
  <si>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</si>
  <si>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</si>
  <si>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</si>
  <si>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</si>
  <si>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</si>
  <si>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</si>
  <si>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</si>
  <si>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</si>
  <si>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</si>
  <si>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</si>
  <si>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</si>
  <si>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</si>
  <si>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</si>
  <si>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</si>
  <si>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</si>
  <si>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</si>
  <si>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</si>
  <si>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</si>
  <si>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</si>
  <si>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</si>
  <si>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</si>
  <si>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</si>
  <si>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</si>
  <si>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</si>
  <si>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</si>
  <si>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</si>
  <si>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</si>
  <si>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</si>
  <si>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</si>
  <si>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</si>
  <si>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</si>
  <si>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</si>
  <si>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</si>
  <si>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</si>
  <si>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</si>
  <si>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</si>
  <si>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</si>
  <si>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</si>
  <si>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</si>
  <si>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</si>
  <si>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</si>
  <si>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</si>
  <si>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</si>
  <si>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</si>
  <si>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</si>
  <si>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</si>
  <si>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</si>
  <si>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</si>
  <si>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</si>
  <si>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</si>
  <si>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</si>
  <si>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</si>
  <si>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</si>
  <si>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</si>
  <si>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</si>
  <si>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</si>
  <si>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</si>
  <si>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</si>
  <si>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</si>
  <si>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</si>
  <si>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</si>
  <si>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</si>
  <si>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</si>
  <si>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</si>
  <si>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</si>
  <si>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</si>
  <si>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</si>
  <si>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</si>
  <si>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</si>
  <si>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</si>
  <si>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</si>
  <si>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</si>
  <si>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</si>
  <si>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</si>
  <si>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</si>
  <si>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</si>
  <si>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</si>
  <si>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</si>
  <si>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</si>
  <si>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</si>
  <si>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</si>
  <si>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</si>
  <si>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</si>
  <si>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</si>
  <si>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</si>
  <si>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</si>
  <si>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</si>
  <si>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</si>
  <si>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</si>
  <si>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</si>
  <si>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</si>
  <si>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</si>
  <si>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</si>
  <si>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</si>
  <si>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</si>
  <si>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</si>
  <si>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</si>
  <si>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</si>
  <si>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</si>
  <si>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</si>
  <si>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</si>
  <si>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</si>
  <si>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</si>
  <si>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</si>
  <si>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</si>
  <si>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</si>
  <si>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</si>
  <si>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</si>
  <si>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</si>
  <si>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</si>
  <si>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</si>
  <si>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</si>
  <si>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</si>
  <si>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</si>
  <si>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</si>
  <si>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</si>
  <si>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</si>
  <si>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</si>
  <si>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</si>
  <si>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</si>
  <si>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</si>
  <si>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</si>
  <si>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</si>
  <si>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</si>
  <si>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</si>
  <si>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</si>
  <si>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</si>
  <si>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</si>
  <si>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</si>
  <si>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</si>
  <si>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</si>
  <si>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</si>
  <si>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</si>
  <si>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</si>
  <si>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</si>
  <si>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</si>
  <si>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</si>
  <si>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</si>
  <si>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</si>
  <si>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</si>
  <si>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</si>
  <si>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</si>
  <si>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</si>
  <si>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</si>
  <si>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</si>
  <si>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</si>
  <si>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</si>
  <si>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</si>
  <si>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</si>
  <si>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</si>
  <si>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</si>
  <si>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</si>
  <si>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</si>
  <si>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</si>
  <si>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</si>
  <si>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</si>
  <si>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</si>
  <si>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</si>
  <si>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</si>
  <si>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</si>
  <si>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</si>
  <si>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</si>
  <si>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</si>
  <si>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</si>
  <si>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</si>
  <si>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</si>
  <si>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</si>
  <si>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</si>
  <si>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</si>
  <si>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</si>
  <si>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</si>
  <si>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</si>
  <si>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</si>
  <si>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</si>
  <si>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</si>
  <si>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</si>
  <si>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</si>
  <si>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</si>
  <si>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</si>
  <si>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</si>
  <si>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</si>
  <si>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</si>
  <si>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</si>
  <si>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</si>
  <si>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</si>
  <si>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</si>
  <si>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</si>
  <si>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</si>
  <si>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</si>
  <si>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</si>
  <si>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</si>
  <si>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</si>
  <si>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</si>
  <si>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</si>
  <si>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</si>
  <si>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</si>
  <si>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</si>
  <si>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</si>
  <si>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</si>
  <si>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</si>
  <si>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</si>
  <si>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</si>
  <si>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</si>
  <si>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</si>
  <si>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</si>
  <si>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</si>
  <si>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</si>
  <si>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</si>
  <si>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</si>
  <si>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</si>
  <si>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</si>
  <si>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</si>
  <si>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</si>
  <si>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</si>
  <si>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</si>
  <si>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</si>
  <si>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</si>
  <si>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</si>
  <si>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</si>
  <si>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</si>
  <si>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</si>
  <si>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</si>
  <si>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</si>
  <si>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</si>
  <si>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</si>
  <si>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</si>
  <si>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</si>
  <si>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</si>
  <si>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</si>
  <si>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</si>
  <si>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</si>
  <si>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</si>
  <si>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</si>
  <si>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</si>
  <si>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</si>
  <si>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</si>
  <si>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</si>
  <si>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</si>
  <si>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</si>
  <si>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</si>
  <si>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</si>
  <si>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</si>
  <si>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</si>
  <si>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</si>
  <si>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</si>
  <si>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</si>
  <si>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</si>
  <si>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</si>
  <si>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</si>
  <si>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</si>
  <si>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</si>
  <si>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</si>
  <si>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</si>
  <si>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</si>
  <si>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</si>
  <si>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</si>
  <si>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</si>
  <si>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</si>
  <si>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</si>
  <si>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</si>
  <si>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</si>
  <si>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</si>
  <si>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</si>
  <si>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</si>
  <si>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</si>
  <si>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</si>
  <si>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</si>
  <si>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</si>
  <si>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</si>
  <si>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</si>
  <si>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</si>
  <si>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</si>
  <si>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</si>
  <si>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</si>
  <si>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</si>
  <si>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</si>
  <si>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</si>
  <si>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</si>
  <si>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</si>
  <si>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</si>
  <si>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</si>
  <si>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</si>
  <si>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</si>
  <si>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</si>
  <si>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</si>
  <si>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</si>
  <si>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</si>
  <si>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</si>
  <si>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</si>
  <si>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</si>
  <si>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</si>
  <si>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</si>
  <si>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</si>
  <si>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</si>
  <si>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</si>
  <si>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</si>
  <si>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</si>
  <si>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</si>
  <si>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</si>
  <si>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</si>
  <si>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</si>
  <si>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</si>
  <si>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</si>
  <si>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</si>
  <si>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</si>
  <si>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</si>
  <si>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</si>
  <si>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</si>
  <si>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</si>
  <si>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</si>
  <si>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</si>
  <si>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</si>
  <si>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</si>
  <si>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</si>
  <si>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</si>
  <si>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</si>
  <si>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</si>
  <si>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</si>
  <si>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</si>
  <si>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</si>
  <si>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</si>
  <si>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</si>
  <si>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</si>
  <si>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</si>
  <si>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</si>
  <si>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</si>
  <si>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</si>
  <si>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</si>
  <si>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</si>
  <si>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</si>
  <si>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</si>
  <si>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</si>
  <si>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</si>
  <si>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</si>
  <si>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</si>
  <si>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</si>
  <si>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</si>
  <si>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</si>
  <si>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</si>
  <si>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</si>
  <si>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</si>
  <si>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</si>
  <si>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</si>
  <si>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</si>
  <si>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</si>
  <si>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</si>
  <si>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</si>
  <si>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</si>
  <si>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</si>
  <si>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</si>
  <si>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</si>
  <si>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</si>
  <si>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</si>
  <si>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</si>
  <si>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</si>
  <si>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</si>
  <si>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</si>
  <si>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</si>
  <si>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</si>
  <si>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</si>
  <si>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</si>
  <si>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</si>
  <si>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</si>
  <si>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</si>
  <si>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</si>
  <si>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</si>
  <si>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</si>
  <si>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</si>
  <si>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</si>
  <si>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</si>
  <si>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</si>
  <si>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</si>
  <si>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</si>
  <si>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</si>
  <si>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</si>
  <si>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</si>
  <si>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</si>
  <si>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</si>
  <si>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</si>
  <si>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</si>
  <si>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</si>
  <si>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</si>
  <si>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</si>
  <si>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</si>
  <si>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</si>
  <si>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</si>
  <si>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</si>
  <si>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</si>
  <si>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</si>
  <si>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</si>
  <si>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</si>
  <si>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</si>
  <si>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</si>
  <si>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</si>
  <si>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</si>
  <si>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</si>
  <si>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</si>
  <si>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</si>
  <si>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</si>
  <si>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</si>
  <si>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</si>
  <si>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</si>
  <si>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</si>
  <si>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</si>
  <si>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</si>
  <si>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</si>
  <si>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</si>
  <si>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</si>
  <si>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</si>
  <si>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</si>
  <si>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</si>
  <si>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</si>
  <si>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</si>
  <si>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</si>
  <si>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</si>
  <si>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</si>
  <si>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</si>
  <si>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</si>
  <si>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</si>
  <si>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</si>
  <si>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</si>
  <si>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</si>
  <si>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</si>
  <si>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</si>
  <si>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</si>
  <si>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</si>
  <si>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</si>
  <si>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</si>
  <si>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</si>
  <si>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</si>
  <si>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</si>
  <si>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</si>
  <si>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</si>
  <si>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</si>
  <si>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</si>
  <si>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</si>
  <si>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</si>
  <si>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</si>
  <si>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</si>
  <si>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</si>
  <si>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</si>
  <si>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</si>
  <si>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</si>
  <si>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</si>
  <si>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</si>
  <si>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</si>
  <si>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</si>
  <si>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</si>
  <si>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</si>
  <si>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</si>
  <si>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</si>
  <si>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</si>
  <si>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</si>
  <si>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</si>
  <si>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</si>
  <si>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</si>
  <si>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</si>
  <si>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</si>
  <si>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</si>
  <si>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</si>
  <si>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</si>
  <si>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</si>
  <si>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</si>
  <si>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</si>
  <si>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</si>
  <si>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</si>
  <si>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</si>
  <si>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</si>
  <si>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</si>
  <si>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</si>
  <si>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</si>
  <si>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</si>
  <si>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</si>
  <si>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</si>
  <si>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</si>
  <si>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</si>
  <si>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</si>
  <si>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</si>
  <si>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</si>
  <si>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</si>
  <si>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</si>
  <si>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</si>
  <si>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</si>
  <si>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</si>
  <si>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</si>
  <si>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</si>
  <si>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</si>
  <si>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</si>
  <si>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</si>
  <si>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</si>
  <si>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</si>
  <si>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</si>
  <si>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</si>
  <si>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</si>
  <si>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</si>
  <si>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</si>
  <si>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</si>
  <si>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</si>
  <si>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</si>
  <si>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</si>
  <si>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</si>
  <si>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</si>
  <si>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</si>
  <si>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</si>
  <si>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</si>
  <si>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</si>
  <si>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</si>
  <si>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</si>
  <si>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</si>
  <si>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</si>
  <si>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</si>
  <si>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</si>
  <si>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</si>
  <si>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</si>
  <si>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</si>
  <si>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</si>
  <si>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</si>
  <si>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</si>
  <si>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</si>
  <si>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</si>
  <si>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</si>
  <si>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</si>
  <si>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</si>
  <si>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</si>
  <si>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</si>
  <si>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</si>
  <si>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</si>
  <si>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</si>
  <si>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</si>
  <si>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</si>
  <si>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</si>
  <si>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</si>
  <si>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</si>
  <si>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</si>
  <si>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</si>
  <si>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</si>
  <si>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</si>
  <si>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</si>
  <si>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</si>
  <si>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</si>
  <si>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</si>
  <si>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</si>
  <si>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</si>
  <si>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</si>
  <si>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</si>
  <si>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</si>
  <si>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</si>
  <si>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</si>
  <si>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</si>
  <si>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</si>
  <si>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</si>
  <si>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</si>
  <si>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</si>
  <si>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</si>
  <si>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</si>
  <si>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</si>
  <si>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</si>
  <si>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</si>
  <si>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</si>
  <si>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</si>
  <si>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</si>
  <si>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</si>
  <si>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</si>
  <si>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</si>
  <si>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</si>
  <si>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</si>
  <si>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</si>
  <si>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</si>
  <si>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</si>
  <si>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</si>
  <si>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</si>
  <si>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</si>
  <si>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</si>
  <si>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</si>
  <si>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</si>
  <si>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</si>
  <si>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</si>
  <si>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</si>
  <si>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</si>
  <si>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</si>
  <si>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</si>
  <si>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</si>
  <si>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</si>
  <si>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</si>
  <si>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</si>
  <si>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</si>
  <si>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</si>
  <si>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</si>
  <si>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</si>
  <si>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</si>
  <si>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</si>
  <si>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</si>
  <si>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</si>
  <si>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</si>
  <si>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</si>
  <si>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</si>
  <si>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</si>
  <si>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</si>
  <si>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</si>
  <si>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</si>
  <si>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</si>
  <si>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</si>
  <si>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</si>
  <si>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</si>
  <si>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</si>
  <si>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</si>
  <si>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</si>
  <si>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</si>
  <si>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</si>
  <si>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</si>
  <si>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</si>
  <si>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</si>
  <si>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</si>
  <si>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</si>
  <si>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</si>
  <si>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</si>
  <si>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</si>
  <si>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</si>
  <si>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</si>
  <si>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</si>
  <si>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</si>
  <si>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</si>
  <si>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</si>
  <si>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</si>
  <si>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</si>
  <si>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</si>
  <si>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</si>
  <si>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</si>
  <si>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</si>
  <si>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</si>
  <si>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</si>
  <si>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</si>
  <si>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</si>
  <si>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</si>
  <si>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</si>
  <si>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</si>
  <si>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</si>
  <si>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</si>
  <si>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</si>
  <si>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</si>
  <si>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</si>
  <si>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</si>
  <si>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</si>
  <si>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</si>
  <si>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</si>
  <si>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</si>
  <si>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</si>
  <si>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</si>
  <si>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</si>
  <si>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</si>
  <si>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</si>
  <si>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</si>
  <si>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</si>
  <si>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</si>
  <si>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</si>
  <si>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</si>
  <si>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</si>
  <si>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</si>
  <si>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</si>
  <si>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</si>
  <si>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</si>
  <si>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</si>
  <si>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</si>
  <si>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</si>
  <si>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</si>
  <si>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</si>
  <si>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</si>
  <si>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</si>
  <si>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</si>
  <si>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</si>
  <si>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</si>
  <si>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</si>
  <si>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</si>
  <si>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</si>
  <si>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</si>
  <si>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</si>
  <si>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</si>
  <si>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</si>
  <si>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</si>
  <si>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</si>
  <si>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</si>
  <si>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</si>
  <si>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</si>
  <si>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</si>
  <si>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</si>
  <si>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</si>
  <si>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</si>
  <si>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</si>
  <si>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</si>
  <si>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</si>
  <si>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</si>
  <si>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</si>
  <si>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</si>
  <si>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</si>
  <si>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</si>
  <si>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</si>
  <si>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</si>
  <si>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</si>
  <si>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</si>
  <si>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</si>
  <si>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</si>
  <si>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</si>
  <si>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</si>
  <si>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</si>
  <si>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</si>
  <si>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</si>
  <si>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</si>
  <si>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</si>
  <si>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</si>
  <si>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</si>
  <si>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</si>
  <si>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</si>
  <si>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</si>
  <si>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</si>
  <si>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</si>
  <si>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</si>
  <si>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</si>
  <si>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</si>
  <si>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</si>
  <si>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</si>
  <si>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</si>
  <si>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</si>
  <si>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</si>
  <si>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</si>
  <si>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</si>
  <si>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</si>
  <si>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</si>
  <si>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</si>
  <si>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</si>
  <si>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</si>
  <si>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</si>
  <si>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</si>
  <si>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</si>
  <si>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</si>
  <si>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</si>
  <si>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</si>
  <si>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</si>
  <si>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</si>
  <si>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</si>
  <si>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</si>
  <si>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</si>
  <si>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</si>
  <si>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</si>
  <si>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</si>
  <si>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</si>
  <si>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</si>
  <si>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</si>
  <si>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</si>
  <si>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</si>
  <si>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</si>
  <si>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</si>
  <si>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</si>
  <si>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</si>
  <si>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</si>
  <si>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</si>
  <si>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</si>
  <si>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</si>
  <si>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</si>
  <si>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</si>
  <si>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</si>
  <si>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</si>
  <si>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</si>
  <si>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</si>
  <si>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</si>
  <si>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</si>
  <si>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</si>
  <si>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</si>
  <si>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</si>
  <si>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</si>
  <si>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</si>
  <si>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</si>
  <si>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</si>
  <si>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</si>
  <si>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</si>
  <si>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</si>
  <si>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</si>
  <si>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</si>
  <si>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</si>
  <si>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</si>
  <si>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</si>
  <si>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</si>
  <si>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</si>
  <si>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</si>
  <si>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</si>
  <si>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</si>
  <si>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</si>
  <si>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</si>
  <si>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</si>
  <si>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</si>
  <si>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</si>
  <si>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</si>
  <si>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</si>
  <si>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</si>
  <si>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</si>
  <si>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</si>
  <si>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</si>
  <si>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</si>
  <si>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</si>
  <si>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</si>
  <si>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</si>
  <si>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</si>
  <si>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</si>
  <si>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</si>
  <si>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</si>
  <si>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</si>
  <si>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</si>
  <si>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</si>
  <si>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</si>
  <si>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</si>
  <si>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</si>
  <si>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</si>
  <si>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</si>
  <si>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</si>
  <si>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</si>
  <si>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</si>
  <si>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</si>
  <si>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</si>
  <si>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</si>
  <si>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</si>
  <si>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</si>
  <si>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</si>
  <si>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</si>
  <si>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</si>
  <si>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</si>
  <si>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</si>
  <si>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</si>
  <si>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</si>
  <si>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</si>
  <si>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</si>
  <si>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</si>
  <si>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</si>
  <si>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</si>
  <si>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</si>
  <si>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</si>
  <si>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</si>
  <si>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</si>
  <si>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</si>
  <si>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</si>
  <si>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</si>
  <si>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</si>
  <si>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</si>
  <si>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</si>
  <si>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</si>
  <si>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</si>
  <si>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</si>
  <si>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</si>
  <si>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</si>
  <si>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</si>
  <si>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</si>
  <si>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</si>
  <si>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</si>
  <si>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</si>
  <si>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</si>
  <si>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</si>
  <si>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</si>
  <si>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</si>
  <si>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</si>
  <si>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</si>
  <si>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</si>
  <si>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</si>
  <si>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</si>
  <si>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</si>
  <si>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</si>
  <si>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</si>
  <si>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</si>
  <si>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</si>
  <si>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</si>
  <si>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</si>
  <si>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</si>
  <si>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</si>
  <si>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</si>
  <si>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</si>
  <si>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</si>
  <si>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</si>
  <si>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</si>
  <si>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</si>
  <si>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</si>
  <si>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</si>
  <si>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</si>
  <si>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</si>
  <si>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</si>
  <si>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</si>
  <si>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</si>
  <si>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</si>
  <si>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</si>
  <si>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</si>
  <si>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</si>
  <si>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</si>
  <si>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</si>
  <si>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</si>
  <si>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</si>
  <si>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</si>
  <si>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</si>
  <si>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</si>
  <si>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</si>
  <si>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</si>
  <si>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</si>
  <si>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</si>
  <si>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</si>
  <si>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</si>
  <si>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</si>
  <si>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</si>
  <si>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</si>
  <si>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</si>
  <si>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</si>
  <si>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</si>
  <si>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</si>
  <si>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</si>
  <si>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</si>
  <si>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</si>
  <si>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</si>
  <si>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</si>
  <si>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</si>
  <si>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</si>
  <si>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</si>
  <si>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</si>
  <si>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</si>
  <si>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</si>
  <si>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</si>
  <si>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</si>
  <si>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</si>
  <si>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</si>
  <si>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</si>
  <si>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</si>
  <si>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</si>
  <si>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</si>
  <si>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</si>
  <si>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</si>
  <si>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</si>
  <si>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</si>
  <si>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</si>
  <si>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</si>
  <si>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</si>
  <si>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</si>
  <si>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</si>
  <si>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</si>
  <si>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</si>
  <si>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</si>
  <si>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</si>
  <si>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</si>
  <si>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</si>
  <si>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</si>
  <si>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</si>
  <si>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</si>
  <si>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</si>
  <si>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</si>
  <si>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</si>
  <si>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</si>
  <si>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</si>
  <si>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</si>
  <si>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</si>
  <si>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</si>
  <si>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</si>
  <si>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</si>
  <si>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</si>
  <si>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</si>
  <si>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</si>
  <si>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</si>
  <si>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</si>
  <si>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</si>
  <si>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</si>
  <si>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</si>
  <si>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</si>
  <si>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</si>
  <si>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</si>
  <si>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</si>
  <si>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</si>
  <si>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</si>
  <si>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</si>
  <si>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</si>
  <si>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</si>
  <si>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</si>
  <si>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</si>
  <si>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</si>
  <si>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</si>
  <si>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</si>
  <si>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</si>
  <si>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</si>
  <si>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</si>
  <si>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</si>
  <si>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</si>
  <si>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</si>
  <si>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</si>
  <si>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</si>
  <si>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</si>
  <si>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</si>
  <si>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</si>
  <si>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</si>
  <si>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</si>
  <si>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</si>
  <si>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</si>
  <si>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</si>
  <si>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</si>
  <si>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</si>
  <si>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</si>
  <si>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</si>
  <si>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</si>
  <si>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</si>
  <si>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</si>
  <si>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</si>
  <si>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</si>
  <si>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</si>
  <si>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</si>
  <si>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</si>
  <si>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</si>
  <si>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</si>
  <si>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</si>
  <si>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</si>
  <si>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</si>
  <si>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</si>
  <si>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</si>
  <si>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</si>
  <si>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</si>
  <si>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</si>
  <si>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</si>
  <si>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</si>
  <si>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</si>
  <si>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</si>
  <si>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</si>
  <si>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</si>
  <si>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</si>
  <si>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</si>
  <si>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</si>
  <si>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</si>
  <si>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</si>
  <si>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</si>
  <si>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</si>
  <si>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</si>
  <si>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</si>
  <si>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</si>
  <si>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</si>
  <si>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</si>
  <si>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</si>
  <si>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</si>
  <si>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</si>
  <si>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</si>
  <si>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</si>
  <si>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</si>
  <si>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</si>
  <si>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</si>
  <si>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</si>
  <si>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</si>
  <si>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</si>
  <si>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</si>
  <si>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</si>
  <si>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</si>
  <si>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</si>
  <si>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</si>
  <si>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</si>
  <si>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</si>
  <si>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</si>
  <si>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</si>
  <si>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</si>
  <si>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</si>
  <si>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</si>
  <si>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</si>
  <si>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</si>
  <si>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</si>
  <si>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</si>
  <si>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</si>
  <si>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</si>
  <si>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</si>
  <si>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</si>
  <si>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</si>
  <si>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</si>
  <si>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</si>
  <si>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</si>
  <si>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</si>
  <si>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</si>
  <si>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</si>
  <si>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</si>
  <si>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</si>
  <si>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</si>
  <si>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</si>
  <si>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</si>
  <si>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</si>
  <si>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</si>
  <si>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</si>
  <si>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</si>
  <si>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</si>
  <si>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</si>
  <si>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</si>
  <si>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</si>
  <si>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</si>
  <si>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</si>
  <si>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</si>
  <si>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</si>
  <si>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</si>
  <si>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</si>
  <si>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</si>
  <si>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</si>
  <si>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</si>
  <si>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</si>
  <si>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</si>
  <si>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</si>
  <si>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</si>
  <si>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</si>
  <si>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</si>
  <si>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</si>
  <si>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</si>
  <si>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</si>
  <si>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</si>
  <si>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</si>
  <si>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</si>
  <si>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</si>
  <si>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</si>
  <si>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</si>
  <si>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</si>
  <si>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</si>
  <si>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</si>
  <si>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</si>
  <si>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</si>
  <si>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</si>
  <si>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</si>
  <si>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</si>
  <si>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</si>
  <si>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</si>
  <si>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</si>
  <si>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</si>
  <si>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</si>
  <si>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</si>
  <si>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</si>
  <si>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</si>
  <si>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</si>
  <si>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</si>
  <si>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</si>
  <si>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</si>
  <si>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</si>
  <si>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</si>
  <si>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</si>
  <si>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</si>
  <si>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</si>
  <si>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</si>
  <si>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</si>
  <si>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</si>
  <si>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</si>
  <si>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</si>
  <si>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</si>
  <si>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</si>
  <si>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</si>
  <si>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</si>
  <si>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</si>
  <si>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</si>
  <si>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</si>
  <si>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</si>
  <si>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</si>
  <si>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</si>
  <si>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</si>
  <si>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</si>
  <si>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</si>
  <si>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</si>
  <si>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</si>
  <si>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</si>
  <si>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</si>
  <si>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</si>
  <si>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</si>
  <si>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</si>
  <si>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</si>
  <si>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</si>
  <si>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</si>
  <si>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</si>
  <si>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</si>
  <si>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</si>
  <si>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</si>
  <si>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</si>
  <si>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</si>
  <si>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</si>
  <si>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</si>
  <si>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</si>
  <si>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</si>
  <si>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</si>
  <si>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</si>
  <si>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</si>
  <si>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</si>
  <si>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</si>
  <si>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</si>
  <si>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</si>
  <si>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</si>
  <si>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</si>
  <si>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</si>
  <si>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</si>
  <si>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</si>
  <si>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</si>
  <si>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</si>
  <si>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</si>
  <si>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</si>
  <si>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</si>
  <si>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</si>
  <si>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</si>
  <si>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</si>
  <si>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</si>
  <si>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</si>
  <si>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</si>
  <si>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</si>
  <si>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</si>
  <si>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</si>
  <si>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</si>
  <si>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</si>
  <si>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</si>
  <si>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</si>
  <si>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</si>
  <si>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</si>
  <si>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</si>
  <si>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</si>
  <si>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</si>
  <si>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</si>
  <si>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</si>
  <si>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</si>
  <si>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</si>
  <si>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</si>
  <si>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</si>
  <si>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</si>
  <si>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</si>
  <si>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</si>
  <si>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</si>
  <si>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</si>
  <si>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</si>
  <si>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</si>
  <si>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</si>
  <si>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</si>
  <si>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</si>
  <si>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</si>
  <si>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</si>
  <si>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</si>
  <si>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</si>
  <si>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</si>
  <si>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</si>
  <si>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</si>
  <si>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</si>
  <si>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</si>
  <si>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</si>
  <si>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</si>
  <si>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</si>
  <si>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</si>
  <si>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</si>
  <si>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</si>
  <si>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</si>
  <si>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</si>
  <si>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</si>
  <si>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</si>
  <si>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</si>
  <si>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</si>
  <si>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</si>
  <si>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</si>
  <si>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</si>
  <si>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</si>
  <si>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</si>
  <si>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</si>
  <si>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</si>
  <si>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</si>
  <si>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</si>
  <si>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</si>
  <si>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</si>
  <si>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</si>
  <si>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</si>
  <si>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</si>
  <si>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</si>
  <si>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</si>
  <si>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</si>
  <si>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</si>
  <si>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</si>
  <si>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</si>
  <si>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</si>
  <si>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</si>
  <si>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</si>
  <si>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</si>
  <si>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</si>
  <si>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</si>
  <si>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</si>
  <si>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</si>
  <si>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</si>
  <si>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</si>
  <si>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</si>
  <si>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</si>
  <si>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</si>
  <si>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</si>
  <si>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</si>
  <si>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</si>
  <si>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</si>
  <si>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</si>
  <si>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</si>
  <si>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</si>
  <si>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</si>
  <si>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</si>
  <si>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</si>
  <si>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</si>
  <si>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</si>
  <si>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</si>
  <si>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</si>
  <si>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</si>
  <si>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</si>
  <si>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</si>
  <si>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</si>
  <si>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</si>
  <si>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</si>
  <si>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</si>
  <si>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</si>
  <si>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</si>
  <si>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</si>
  <si>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</si>
  <si>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</si>
  <si>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</si>
  <si>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</si>
  <si>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</si>
  <si>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</si>
  <si>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</si>
  <si>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</si>
  <si>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</si>
  <si>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</si>
  <si>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</si>
  <si>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</si>
  <si>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</si>
  <si>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</si>
  <si>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</si>
  <si>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</si>
  <si>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</si>
  <si>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</si>
  <si>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</si>
  <si>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</si>
  <si>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</si>
  <si>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</si>
  <si>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</si>
  <si>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</si>
  <si>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</si>
  <si>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</si>
  <si>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</si>
  <si>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</si>
  <si>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</si>
  <si>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</si>
  <si>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</si>
  <si>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</si>
  <si>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</si>
  <si>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</si>
  <si>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</si>
  <si>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</si>
  <si>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</si>
  <si>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</si>
  <si>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</si>
  <si>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</si>
  <si>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</si>
  <si>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</si>
  <si>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</si>
  <si>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</si>
  <si>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</si>
  <si>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</si>
  <si>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</si>
  <si>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</si>
  <si>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</si>
  <si>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</si>
  <si>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</si>
  <si>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</si>
  <si>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</si>
  <si>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</si>
  <si>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</si>
  <si>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</si>
  <si>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</si>
  <si>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</si>
  <si>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</si>
  <si>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</si>
  <si>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</si>
  <si>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</si>
  <si>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</si>
  <si>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</si>
  <si>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</si>
  <si>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</si>
  <si>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</si>
  <si>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</si>
  <si>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</si>
  <si>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</si>
  <si>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</si>
  <si>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</si>
  <si>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</si>
  <si>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</si>
  <si>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</si>
  <si>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</si>
  <si>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</si>
  <si>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</si>
  <si>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</si>
  <si>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</si>
  <si>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</si>
  <si>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</si>
  <si>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</si>
  <si>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</si>
  <si>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</si>
  <si>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</si>
  <si>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</si>
  <si>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</si>
  <si>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</si>
  <si>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</si>
  <si>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</si>
  <si>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</si>
  <si>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</si>
  <si>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</si>
  <si>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</si>
  <si>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</si>
  <si>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</si>
  <si>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</si>
  <si>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</si>
  <si>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</si>
  <si>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</si>
  <si>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</si>
  <si>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</si>
  <si>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</si>
  <si>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</si>
  <si>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</si>
  <si>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</si>
  <si>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</si>
  <si>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</si>
  <si>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</si>
  <si>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</si>
  <si>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</si>
  <si>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</si>
  <si>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</si>
  <si>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</si>
  <si>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</si>
  <si>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</si>
  <si>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</si>
  <si>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</si>
  <si>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</si>
  <si>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</si>
  <si>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</si>
  <si>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</si>
  <si>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</si>
  <si>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</si>
  <si>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</si>
  <si>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</si>
  <si>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</si>
  <si>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</si>
  <si>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</si>
  <si>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</si>
  <si>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</si>
  <si>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</si>
  <si>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</si>
  <si>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</si>
  <si>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</si>
  <si>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</si>
  <si>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</si>
  <si>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</si>
  <si>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</si>
  <si>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</si>
  <si>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</si>
  <si>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</si>
  <si>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</si>
  <si>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</si>
  <si>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</si>
  <si>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</si>
  <si>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</si>
  <si>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</si>
  <si>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</si>
  <si>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</si>
  <si>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</si>
  <si>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</si>
  <si>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</si>
  <si>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</si>
  <si>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</si>
  <si>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</si>
  <si>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</si>
  <si>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</si>
  <si>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</si>
  <si>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</si>
  <si>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</si>
  <si>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</si>
  <si>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</si>
  <si>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</si>
  <si>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</si>
  <si>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</si>
  <si>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</si>
  <si>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</si>
  <si>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</si>
  <si>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</si>
  <si>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</si>
  <si>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</si>
  <si>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</si>
  <si>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</si>
  <si>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</si>
  <si>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</si>
  <si>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</si>
  <si>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</si>
  <si>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</si>
  <si>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</si>
  <si>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</si>
  <si>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</si>
  <si>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</si>
  <si>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</si>
  <si>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</si>
  <si>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</si>
  <si>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</si>
  <si>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</si>
  <si>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</si>
  <si>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</si>
  <si>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</si>
  <si>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</si>
  <si>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</si>
  <si>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</si>
  <si>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</si>
  <si>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</si>
  <si>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</si>
  <si>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</si>
  <si>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</si>
  <si>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</si>
  <si>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</si>
  <si>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</si>
  <si>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</si>
  <si>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</si>
  <si>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</si>
  <si>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</si>
  <si>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</si>
  <si>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</si>
  <si>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</si>
  <si>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</si>
  <si>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</si>
  <si>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</si>
  <si>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</si>
  <si>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</si>
  <si>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</si>
  <si>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</si>
  <si>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</si>
  <si>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</si>
  <si>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</si>
  <si>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</si>
  <si>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</si>
  <si>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</si>
  <si>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</si>
  <si>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</si>
  <si>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</si>
  <si>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</si>
  <si>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</si>
  <si>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</si>
  <si>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</si>
  <si>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</si>
  <si>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</si>
  <si>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</si>
  <si>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</si>
  <si>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</si>
  <si>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</si>
  <si>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</si>
  <si>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</si>
  <si>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</si>
  <si>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</si>
  <si>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</si>
  <si>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</si>
  <si>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</si>
  <si>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</si>
  <si>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</si>
  <si>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</si>
  <si>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</si>
  <si>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</si>
  <si>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</si>
  <si>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</si>
  <si>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</si>
  <si>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</si>
  <si>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</si>
  <si>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</si>
  <si>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</si>
  <si>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</si>
  <si>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</si>
  <si>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</si>
  <si>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</si>
  <si>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</si>
  <si>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</si>
  <si>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</si>
  <si>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</si>
  <si>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</si>
  <si>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</si>
  <si>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</si>
  <si>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</si>
  <si>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</si>
  <si>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</si>
  <si>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</si>
  <si>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</si>
  <si>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</si>
  <si>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</si>
  <si>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</si>
  <si>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</si>
  <si>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</si>
  <si>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</si>
  <si>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</si>
  <si>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</si>
  <si>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</si>
  <si>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</si>
  <si>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</si>
  <si>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</si>
  <si>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</si>
  <si>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</si>
  <si>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</si>
  <si>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</si>
  <si>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</si>
  <si>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</si>
  <si>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</si>
  <si>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</si>
  <si>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</si>
  <si>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</si>
  <si>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</si>
  <si>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</si>
  <si>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</si>
  <si>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</si>
  <si>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</si>
  <si>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</si>
  <si>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</si>
  <si>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</si>
  <si>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</si>
  <si>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</si>
  <si>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</si>
  <si>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</si>
  <si>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</si>
  <si>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</si>
  <si>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</si>
  <si>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</si>
  <si>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</si>
  <si>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</si>
  <si>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</si>
  <si>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</si>
  <si>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</si>
  <si>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</si>
  <si>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</si>
  <si>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</si>
  <si>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</si>
  <si>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</si>
  <si>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</si>
  <si>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</si>
  <si>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</si>
  <si>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</si>
  <si>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</si>
  <si>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</si>
  <si>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</si>
  <si>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</si>
  <si>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</si>
  <si>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</si>
  <si>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</si>
  <si>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</si>
  <si>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</si>
  <si>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</si>
  <si>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</si>
  <si>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</si>
  <si>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</si>
  <si>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</si>
  <si>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</si>
  <si>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</si>
  <si>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</si>
  <si>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</si>
  <si>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</si>
  <si>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</si>
  <si>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</si>
  <si>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</si>
  <si>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</si>
  <si>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</si>
  <si>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</si>
  <si>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</si>
  <si>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</si>
  <si>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</si>
  <si>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</si>
  <si>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</si>
  <si>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</si>
  <si>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</si>
  <si>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</si>
  <si>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</si>
  <si>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</si>
  <si>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</si>
  <si>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</si>
  <si>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</si>
  <si>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</si>
  <si>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</si>
  <si>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</si>
  <si>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</si>
  <si>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</si>
  <si>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</si>
  <si>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</si>
  <si>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</si>
  <si>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</si>
  <si>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</si>
  <si>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</si>
  <si>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</si>
  <si>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</si>
  <si>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</si>
  <si>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</si>
  <si>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</si>
  <si>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</si>
  <si>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</si>
  <si>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</si>
  <si>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</si>
  <si>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</si>
  <si>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</si>
  <si>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</si>
  <si>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</si>
  <si>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</si>
  <si>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</si>
  <si>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</si>
  <si>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</si>
  <si>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</si>
  <si>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</si>
  <si>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</si>
  <si>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</si>
  <si>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</si>
  <si>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</si>
  <si>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</si>
  <si>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</si>
  <si>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</si>
  <si>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</si>
  <si>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</si>
  <si>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</si>
  <si>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</si>
  <si>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</si>
  <si>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</si>
  <si>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</si>
  <si>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</si>
  <si>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</si>
  <si>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</si>
  <si>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</si>
  <si>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</si>
  <si>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</si>
  <si>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</si>
  <si>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</si>
  <si>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</si>
  <si>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</si>
  <si>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</si>
  <si>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</si>
  <si>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</si>
  <si>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</si>
  <si>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</si>
  <si>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</si>
  <si>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</si>
  <si>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</si>
  <si>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</si>
  <si>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</si>
  <si>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</si>
  <si>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</si>
  <si>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</si>
  <si>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</si>
  <si>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</si>
  <si>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</si>
  <si>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</si>
  <si>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</si>
  <si>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</si>
  <si>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</si>
  <si>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</si>
  <si>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</si>
  <si>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</si>
  <si>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</si>
  <si>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</si>
  <si>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</si>
  <si>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</si>
  <si>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</si>
  <si>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</si>
  <si>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</si>
  <si>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</si>
  <si>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</si>
  <si>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</si>
  <si>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</si>
  <si>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</si>
  <si>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</si>
  <si>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</si>
  <si>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</si>
  <si>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</si>
  <si>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</si>
  <si>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</si>
  <si>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</si>
  <si>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</si>
  <si>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</si>
  <si>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</si>
  <si>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</si>
  <si>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</si>
  <si>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</si>
  <si>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</si>
  <si>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</si>
  <si>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</si>
  <si>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</si>
  <si>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</si>
  <si>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</si>
  <si>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</si>
  <si>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</si>
  <si>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</si>
  <si>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</si>
  <si>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</si>
  <si>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</si>
  <si>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</si>
  <si>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</si>
  <si>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</si>
  <si>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</si>
  <si>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</si>
  <si>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</si>
  <si>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</si>
  <si>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</si>
  <si>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</si>
  <si>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</si>
  <si>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</si>
  <si>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</si>
  <si>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</si>
  <si>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</si>
  <si>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</si>
  <si>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</si>
  <si>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</si>
  <si>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</si>
  <si>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</si>
  <si>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</si>
  <si>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</si>
  <si>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</si>
  <si>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</si>
  <si>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</si>
  <si>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</si>
  <si>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</si>
  <si>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</si>
  <si>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</si>
  <si>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</si>
  <si>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</si>
  <si>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</si>
  <si>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</si>
  <si>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</si>
  <si>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</si>
  <si>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</si>
  <si>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</si>
  <si>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</si>
  <si>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</si>
  <si>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</si>
  <si>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</si>
  <si>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</si>
  <si>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</si>
  <si>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</si>
  <si>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</si>
  <si>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</si>
  <si>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</si>
  <si>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</si>
  <si>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</si>
  <si>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</si>
  <si>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</si>
  <si>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</si>
  <si>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</si>
  <si>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</si>
  <si>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</si>
  <si>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</si>
  <si>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</si>
  <si>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</si>
  <si>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</si>
  <si>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</si>
  <si>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</si>
  <si>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</si>
  <si>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</si>
  <si>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</si>
  <si>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</si>
  <si>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</si>
  <si>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</si>
  <si>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</si>
  <si>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</si>
  <si>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</si>
  <si>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</si>
  <si>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</si>
  <si>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</si>
  <si>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</si>
  <si>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</si>
  <si>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</si>
  <si>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</si>
  <si>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</si>
  <si>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</si>
  <si>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</si>
  <si>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</si>
  <si>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</si>
  <si>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</si>
  <si>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</si>
  <si>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</si>
  <si>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</si>
  <si>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</si>
  <si>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</si>
  <si>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</si>
  <si>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</si>
  <si>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</si>
  <si>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</si>
  <si>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</si>
  <si>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</si>
  <si>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</si>
  <si>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</si>
  <si>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</si>
  <si>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</si>
  <si>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</si>
  <si>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</si>
  <si>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</si>
  <si>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</si>
  <si>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</si>
  <si>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</si>
  <si>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</si>
  <si>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</si>
  <si>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</si>
  <si>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</si>
  <si>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</si>
  <si>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</si>
  <si>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</si>
  <si>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</si>
  <si>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</si>
  <si>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</si>
  <si>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</si>
  <si>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</si>
  <si>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</si>
  <si>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</si>
  <si>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</si>
  <si>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</si>
  <si>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</si>
  <si>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</si>
  <si>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</si>
  <si>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</si>
  <si>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</si>
  <si>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</si>
  <si>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</si>
  <si>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</si>
  <si>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</si>
  <si>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</si>
  <si>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</si>
  <si>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</si>
  <si>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</si>
  <si>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</si>
  <si>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</si>
  <si>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</si>
  <si>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</si>
  <si>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</si>
  <si>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</si>
  <si>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</si>
  <si>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</si>
  <si>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</si>
  <si>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</si>
  <si>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</si>
  <si>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</si>
  <si>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</si>
  <si>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</si>
  <si>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</si>
  <si>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</si>
  <si>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</si>
  <si>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</si>
  <si>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</si>
  <si>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</si>
  <si>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</si>
  <si>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</si>
  <si>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</si>
  <si>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</si>
  <si>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</si>
  <si>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</si>
  <si>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</si>
  <si>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</si>
  <si>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</si>
  <si>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</si>
  <si>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</si>
  <si>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</si>
  <si>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</si>
  <si>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</si>
  <si>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</si>
  <si>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</si>
  <si>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</si>
  <si>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</si>
  <si>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</si>
  <si>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</si>
  <si>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</si>
  <si>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</si>
  <si>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</si>
  <si>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</si>
  <si>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</si>
  <si>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</si>
  <si>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</si>
  <si>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</si>
  <si>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</si>
  <si>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</si>
  <si>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</si>
  <si>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</si>
  <si>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</si>
  <si>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</si>
  <si>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</si>
  <si>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</si>
  <si>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</si>
  <si>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</si>
  <si>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</si>
  <si>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</si>
  <si>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</si>
  <si>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</si>
  <si>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</si>
  <si>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</si>
  <si>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</si>
  <si>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</si>
  <si>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</si>
  <si>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</si>
  <si>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</si>
  <si>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</si>
  <si>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</si>
  <si>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</si>
  <si>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</si>
  <si>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</si>
  <si>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</si>
  <si>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</si>
  <si>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</si>
  <si>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</si>
  <si>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</si>
  <si>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</si>
  <si>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</si>
  <si>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</si>
  <si>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</si>
  <si>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</si>
  <si>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</si>
  <si>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</si>
  <si>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</si>
  <si>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</si>
  <si>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</si>
  <si>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</si>
  <si>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</si>
  <si>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</si>
  <si>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</si>
  <si>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</si>
  <si>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</si>
  <si>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</si>
  <si>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</si>
  <si>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</si>
  <si>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</si>
  <si>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</si>
  <si>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</si>
  <si>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</si>
  <si>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</si>
  <si>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</si>
  <si>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</si>
  <si>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</si>
  <si>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</si>
  <si>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</si>
  <si>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</si>
  <si>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</si>
  <si>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</si>
  <si>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</si>
  <si>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</si>
  <si>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</si>
  <si>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</si>
  <si>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</si>
  <si>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</si>
  <si>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</si>
  <si>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</si>
  <si>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</si>
  <si>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</si>
  <si>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</si>
  <si>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</si>
  <si>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</si>
  <si>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</si>
  <si>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</si>
  <si>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</si>
  <si>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</si>
  <si>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</si>
  <si>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</si>
  <si>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</si>
  <si>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</si>
  <si>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</si>
  <si>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</si>
  <si>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</si>
  <si>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</si>
  <si>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</si>
  <si>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</si>
  <si>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</si>
  <si>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</si>
  <si>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</si>
  <si>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</si>
  <si>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</si>
  <si>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</si>
  <si>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</si>
  <si>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</si>
  <si>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</si>
  <si>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</si>
  <si>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</si>
  <si>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</si>
  <si>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</si>
  <si>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</si>
  <si>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</si>
  <si>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</si>
  <si>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</si>
  <si>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</si>
  <si>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</si>
  <si>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</si>
  <si>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</si>
  <si>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</si>
  <si>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</si>
  <si>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</si>
  <si>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</si>
  <si>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</si>
  <si>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</si>
  <si>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</si>
  <si>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</si>
  <si>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</si>
  <si>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</si>
  <si>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</si>
  <si>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</si>
  <si>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</si>
  <si>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</si>
  <si>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</si>
  <si>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</si>
  <si>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</si>
  <si>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</si>
  <si>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</si>
  <si>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</si>
  <si>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</si>
  <si>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</si>
  <si>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</si>
  <si>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</si>
  <si>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</si>
  <si>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</si>
  <si>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</si>
  <si>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</si>
  <si>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</si>
  <si>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</si>
  <si>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</si>
  <si>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</si>
  <si>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</si>
  <si>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</si>
  <si>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</si>
  <si>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</si>
  <si>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</si>
  <si>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</si>
  <si>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</si>
  <si>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</si>
  <si>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</si>
  <si>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</si>
  <si>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</si>
  <si>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</si>
  <si>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</si>
  <si>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</si>
  <si>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</si>
  <si>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</si>
  <si>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</si>
  <si>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</si>
  <si>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</si>
  <si>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</si>
  <si>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</si>
  <si>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</si>
  <si>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</si>
  <si>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</si>
  <si>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</si>
  <si>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</si>
  <si>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</si>
  <si>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</si>
  <si>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</si>
  <si>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</si>
  <si>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</si>
  <si>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</si>
  <si>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</si>
  <si>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</si>
  <si>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</si>
  <si>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</si>
  <si>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</si>
  <si>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</si>
  <si>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</si>
  <si>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</si>
  <si>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</si>
  <si>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</si>
  <si>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</si>
  <si>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</si>
  <si>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</si>
  <si>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</si>
  <si>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</si>
  <si>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</si>
  <si>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</si>
  <si>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</si>
  <si>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</si>
  <si>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</si>
  <si>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</si>
  <si>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</si>
  <si>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</si>
  <si>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</si>
  <si>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</si>
  <si>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</si>
  <si>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</si>
  <si>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</si>
  <si>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</si>
  <si>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</si>
  <si>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</si>
  <si>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</si>
  <si>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</si>
  <si>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</si>
  <si>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</si>
  <si>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</si>
  <si>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</si>
  <si>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</si>
  <si>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</si>
  <si>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</si>
  <si>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</si>
  <si>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</si>
  <si>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</si>
  <si>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</si>
  <si>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</si>
  <si>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</si>
  <si>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</si>
  <si>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</si>
  <si>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</si>
  <si>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</si>
  <si>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</si>
  <si>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</si>
  <si>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</si>
  <si>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</si>
  <si>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</si>
  <si>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</si>
  <si>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</si>
  <si>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</si>
  <si>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</si>
  <si>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</si>
  <si>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</si>
  <si>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</si>
  <si>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</si>
  <si>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</si>
  <si>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</si>
  <si>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</si>
  <si>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</si>
  <si>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</si>
  <si>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</si>
  <si>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</si>
  <si>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</si>
  <si>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</si>
  <si>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</si>
  <si>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</si>
  <si>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</si>
  <si>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</si>
  <si>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</si>
  <si>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</si>
  <si>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</si>
  <si>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</si>
  <si>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</si>
  <si>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</si>
  <si>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</si>
  <si>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</si>
  <si>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</si>
  <si>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</si>
  <si>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</si>
  <si>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</si>
  <si>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</si>
  <si>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</si>
  <si>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</si>
  <si>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</si>
  <si>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</si>
  <si>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</si>
  <si>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</si>
  <si>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</si>
  <si>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</si>
  <si>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</si>
  <si>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</si>
  <si>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</si>
  <si>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</si>
  <si>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</si>
  <si>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</si>
  <si>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</si>
  <si>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</si>
  <si>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</si>
  <si>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</si>
  <si>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</si>
  <si>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</si>
  <si>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</si>
  <si>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</si>
  <si>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</si>
  <si>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</si>
  <si>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</si>
  <si>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</si>
  <si>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</si>
  <si>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</si>
  <si>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</si>
  <si>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</si>
  <si>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</si>
  <si>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</si>
  <si>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</si>
  <si>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</si>
  <si>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</si>
  <si>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</si>
  <si>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</si>
  <si>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</si>
  <si>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</si>
  <si>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</si>
  <si>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</si>
  <si>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</si>
  <si>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</si>
  <si>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</si>
  <si>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</si>
  <si>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</si>
  <si>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</si>
  <si>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</si>
  <si>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</si>
  <si>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</si>
  <si>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</si>
  <si>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</si>
  <si>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</si>
  <si>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</si>
  <si>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</si>
  <si>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</si>
  <si>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</si>
  <si>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</si>
  <si>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</si>
  <si>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</si>
  <si>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</si>
  <si>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</si>
  <si>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</si>
  <si>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</si>
  <si>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</si>
  <si>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</si>
  <si>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</si>
  <si>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</si>
  <si>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</si>
  <si>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</si>
  <si>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</si>
  <si>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</si>
  <si>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</si>
  <si>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</si>
  <si>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</si>
  <si>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</si>
  <si>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</si>
  <si>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</si>
  <si>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</si>
  <si>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</si>
  <si>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</si>
  <si>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</si>
  <si>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</si>
  <si>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</si>
  <si>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</si>
  <si>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</si>
  <si>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</si>
  <si>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</si>
  <si>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</si>
  <si>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</si>
  <si>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</si>
  <si>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</si>
  <si>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</si>
  <si>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</si>
  <si>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</si>
  <si>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</si>
  <si>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</si>
  <si>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</si>
  <si>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</si>
  <si>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</si>
  <si>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</si>
  <si>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</si>
  <si>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</si>
  <si>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</si>
  <si>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</si>
  <si>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</si>
  <si>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</si>
  <si>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</si>
  <si>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</si>
  <si>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</si>
  <si>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</si>
  <si>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</si>
  <si>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</si>
  <si>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</si>
  <si>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</si>
  <si>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</si>
  <si>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</si>
  <si>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</si>
  <si>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</si>
  <si>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</si>
  <si>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</si>
  <si>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</si>
  <si>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</si>
  <si>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</si>
  <si>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</si>
  <si>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</si>
  <si>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</si>
  <si>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</si>
  <si>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</si>
  <si>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</si>
  <si>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</si>
  <si>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</si>
  <si>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</si>
  <si>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</si>
  <si>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</si>
  <si>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</si>
  <si>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</si>
  <si>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</si>
  <si>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</si>
  <si>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</si>
  <si>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</si>
  <si>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</si>
  <si>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</si>
  <si>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</si>
  <si>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</si>
  <si>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</si>
  <si>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</si>
  <si>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</si>
  <si>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</si>
  <si>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</si>
  <si>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</si>
  <si>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</si>
  <si>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</si>
  <si>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</si>
  <si>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</si>
  <si>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</si>
  <si>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</si>
  <si>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</si>
  <si>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</si>
  <si>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</si>
  <si>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</si>
  <si>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</si>
  <si>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</si>
  <si>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</si>
  <si>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</si>
  <si>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</si>
  <si>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</si>
  <si>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</si>
  <si>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</si>
  <si>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</si>
  <si>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</si>
  <si>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</si>
  <si>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</si>
  <si>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</si>
  <si>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</si>
  <si>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</si>
  <si>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</si>
  <si>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</si>
  <si>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</si>
  <si>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</si>
  <si>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</si>
  <si>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</si>
  <si>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</si>
  <si>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</si>
  <si>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</si>
  <si>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</si>
  <si>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</si>
  <si>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</si>
  <si>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</si>
  <si>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</si>
  <si>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</si>
  <si>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</si>
  <si>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</si>
  <si>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</si>
  <si>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</si>
  <si>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</si>
  <si>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</si>
  <si>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</si>
  <si>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</si>
  <si>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</si>
  <si>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</si>
  <si>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</si>
  <si>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</si>
  <si>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</si>
  <si>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</si>
  <si>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</si>
  <si>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</si>
  <si>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</si>
  <si>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</si>
  <si>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</si>
  <si>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</si>
  <si>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</si>
  <si>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</si>
  <si>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</si>
  <si>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</si>
  <si>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</si>
  <si>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</si>
  <si>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</si>
  <si>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</si>
  <si>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</si>
  <si>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</si>
  <si>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</si>
  <si>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</si>
  <si>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</si>
  <si>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</si>
  <si>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</si>
  <si>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</si>
  <si>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</si>
  <si>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</si>
  <si>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</si>
  <si>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</si>
  <si>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</si>
  <si>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</si>
  <si>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</si>
  <si>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</si>
  <si>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</si>
  <si>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</si>
  <si>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</si>
  <si>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</si>
  <si>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</si>
  <si>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</si>
  <si>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</si>
  <si>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</si>
  <si>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</si>
  <si>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</si>
  <si>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</si>
  <si>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</si>
  <si>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</si>
  <si>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</si>
  <si>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</si>
  <si>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</si>
  <si>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</si>
  <si>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</si>
  <si>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</si>
  <si>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</si>
  <si>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</si>
  <si>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</si>
  <si>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</si>
  <si>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</si>
  <si>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</si>
  <si>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</si>
  <si>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</si>
  <si>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</si>
  <si>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</si>
  <si>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</si>
  <si>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</si>
  <si>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</si>
  <si>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</si>
  <si>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</si>
  <si>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</si>
  <si>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</si>
  <si>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</si>
  <si>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</si>
  <si>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</si>
  <si>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</si>
  <si>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</si>
  <si>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</si>
  <si>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</si>
  <si>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</si>
  <si>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</si>
  <si>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</si>
  <si>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</si>
  <si>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</si>
  <si>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</si>
  <si>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</si>
  <si>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</si>
  <si>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</si>
  <si>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</si>
  <si>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</si>
  <si>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</si>
  <si>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</si>
  <si>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</si>
  <si>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</si>
  <si>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</si>
  <si>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</si>
  <si>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</si>
  <si>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</si>
  <si>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</si>
  <si>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</si>
  <si>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</si>
  <si>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</si>
  <si>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</si>
  <si>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</si>
  <si>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</si>
  <si>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</si>
  <si>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</si>
  <si>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</si>
  <si>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</si>
  <si>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</si>
  <si>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</si>
  <si>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</si>
  <si>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</si>
  <si>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</si>
  <si>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</si>
  <si>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</si>
  <si>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</si>
  <si>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</si>
  <si>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</si>
  <si>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</si>
  <si>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</si>
  <si>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</si>
  <si>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</si>
  <si>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</si>
  <si>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</si>
  <si>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</si>
  <si>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</si>
  <si>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</si>
  <si>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</si>
  <si>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</si>
  <si>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</si>
  <si>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</si>
  <si>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</si>
  <si>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</si>
  <si>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</si>
  <si>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</si>
  <si>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</si>
  <si>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</si>
  <si>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</si>
  <si>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</si>
  <si>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</si>
  <si>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</si>
  <si>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</si>
  <si>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</si>
  <si>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</si>
  <si>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</si>
  <si>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</si>
  <si>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</si>
  <si>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</si>
  <si>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</si>
  <si>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</si>
  <si>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</si>
  <si>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</si>
  <si>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</si>
  <si>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</si>
  <si>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</si>
  <si>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</si>
  <si>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</si>
  <si>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</si>
  <si>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</si>
  <si>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</si>
  <si>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</si>
  <si>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</si>
  <si>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</si>
  <si>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</si>
  <si>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</si>
  <si>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</si>
  <si>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</si>
  <si>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</si>
  <si>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</si>
  <si>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</si>
  <si>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</si>
  <si>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</si>
  <si>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</si>
  <si>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</si>
  <si>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</si>
  <si>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</si>
  <si>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</si>
  <si>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</si>
  <si>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</si>
  <si>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</si>
  <si>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</si>
  <si>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</si>
  <si>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</si>
  <si>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</si>
  <si>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</si>
  <si>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</si>
  <si>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</si>
  <si>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</si>
  <si>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</si>
  <si>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</si>
  <si>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</si>
  <si>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</si>
  <si>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</si>
  <si>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</si>
  <si>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</si>
  <si>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</si>
  <si>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</si>
  <si>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</si>
  <si>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</si>
  <si>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</si>
  <si>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</si>
  <si>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</si>
  <si>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</si>
  <si>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</si>
  <si>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</si>
  <si>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</si>
  <si>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</si>
  <si>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</si>
  <si>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</si>
  <si>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</si>
  <si>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</si>
  <si>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</si>
  <si>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</si>
  <si>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</si>
  <si>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</si>
  <si>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</si>
  <si>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</si>
  <si>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</si>
  <si>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</si>
  <si>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</si>
  <si>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</si>
  <si>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</si>
  <si>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</si>
  <si>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</si>
  <si>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</si>
  <si>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</si>
  <si>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</si>
  <si>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</si>
  <si>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</si>
  <si>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</si>
  <si>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</si>
  <si>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</si>
  <si>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</si>
  <si>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</si>
  <si>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</si>
  <si>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</si>
  <si>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</si>
  <si>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</si>
  <si>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</si>
  <si>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</si>
  <si>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</si>
  <si>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</si>
  <si>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</si>
  <si>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</si>
  <si>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</si>
  <si>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</si>
  <si>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</si>
  <si>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</si>
  <si>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</si>
  <si>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</si>
  <si>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</si>
  <si>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</si>
  <si>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</si>
  <si>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</si>
  <si>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</si>
  <si>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</si>
  <si>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</si>
  <si>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</si>
  <si>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</si>
  <si>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</si>
  <si>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</si>
  <si>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</si>
  <si>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</si>
  <si>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</si>
  <si>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</si>
  <si>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</si>
  <si>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</si>
  <si>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</si>
  <si>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</si>
  <si>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</si>
  <si>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</si>
  <si>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</si>
  <si>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</si>
  <si>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</si>
  <si>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</si>
  <si>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</si>
  <si>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</si>
  <si>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</si>
  <si>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</si>
  <si>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</si>
  <si>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</si>
  <si>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</si>
  <si>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</si>
  <si>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</si>
  <si>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</si>
  <si>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</si>
  <si>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</si>
  <si>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</si>
  <si>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</si>
  <si>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</si>
  <si>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</si>
  <si>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</si>
  <si>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</si>
  <si>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</si>
  <si>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</si>
  <si>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</si>
  <si>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</si>
  <si>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</si>
  <si>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</si>
  <si>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</si>
  <si>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</si>
  <si>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</si>
  <si>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</si>
  <si>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</si>
  <si>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</si>
  <si>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</si>
  <si>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</si>
  <si>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</si>
  <si>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</si>
  <si>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</si>
  <si>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</si>
  <si>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</si>
  <si>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</si>
  <si>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</si>
  <si>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</si>
  <si>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</si>
  <si>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</si>
  <si>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</si>
  <si>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</si>
  <si>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</si>
  <si>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</si>
  <si>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</si>
  <si>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</si>
  <si>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</si>
  <si>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</si>
  <si>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</si>
  <si>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</si>
  <si>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</si>
  <si>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</si>
  <si>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</si>
  <si>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</si>
  <si>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</si>
  <si>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</si>
  <si>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</si>
  <si>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</si>
  <si>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</si>
  <si>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</si>
  <si>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</si>
  <si>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</si>
  <si>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</si>
  <si>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</si>
  <si>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</si>
  <si>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</si>
  <si>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</si>
  <si>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</si>
  <si>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</si>
  <si>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</si>
  <si>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</si>
  <si>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</si>
  <si>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</si>
  <si>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</si>
  <si>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</si>
  <si>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</si>
  <si>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</si>
  <si>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</si>
  <si>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</si>
  <si>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</si>
  <si>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</si>
  <si>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</si>
  <si>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</si>
  <si>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</si>
  <si>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</si>
  <si>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</si>
  <si>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</si>
  <si>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</si>
  <si>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</si>
  <si>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</si>
  <si>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</si>
  <si>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</si>
  <si>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</si>
  <si>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</si>
  <si>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</si>
  <si>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</si>
  <si>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</si>
  <si>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</si>
  <si>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</si>
  <si>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</si>
  <si>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</si>
  <si>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</si>
  <si>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</si>
  <si>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</si>
  <si>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</si>
  <si>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</si>
  <si>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</si>
  <si>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</si>
  <si>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</si>
  <si>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</si>
  <si>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</si>
  <si>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</si>
  <si>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</si>
  <si>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</si>
  <si>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</si>
  <si>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</si>
  <si>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</si>
  <si>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</si>
  <si>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</si>
  <si>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</si>
  <si>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</si>
  <si>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</si>
  <si>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</si>
  <si>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</si>
  <si>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</si>
  <si>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</si>
  <si>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</si>
  <si>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</si>
  <si>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</si>
  <si>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</si>
  <si>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</si>
  <si>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</si>
  <si>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</si>
  <si>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</si>
  <si>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</si>
  <si>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</si>
  <si>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</si>
  <si>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</si>
  <si>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</si>
  <si>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</si>
  <si>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</si>
  <si>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</si>
  <si>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</si>
  <si>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</si>
  <si>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</si>
  <si>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</si>
  <si>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</si>
  <si>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</si>
  <si>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</si>
  <si>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</si>
  <si>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</si>
  <si>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</si>
  <si>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</si>
  <si>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</si>
  <si>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</si>
  <si>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</si>
  <si>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</si>
  <si>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</si>
  <si>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</si>
  <si>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</si>
  <si>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</si>
  <si>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</si>
  <si>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</si>
  <si>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</si>
  <si>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</si>
  <si>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</si>
  <si>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</si>
  <si>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</si>
  <si>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</si>
  <si>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</si>
  <si>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</si>
  <si>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</si>
  <si>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</si>
  <si>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</si>
  <si>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</si>
  <si>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</si>
  <si>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</si>
  <si>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</si>
  <si>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</si>
  <si>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</si>
  <si>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</si>
  <si>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</si>
  <si>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</si>
  <si>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</si>
  <si>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</si>
  <si>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</si>
  <si>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</si>
  <si>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</si>
  <si>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</si>
  <si>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</si>
  <si>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</si>
  <si>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</si>
  <si>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</si>
  <si>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</si>
  <si>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</si>
  <si>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</si>
  <si>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</si>
  <si>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</si>
  <si>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</si>
  <si>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</si>
  <si>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</si>
  <si>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</si>
  <si>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</si>
  <si>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</si>
  <si>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</si>
  <si>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</si>
  <si>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</si>
  <si>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</si>
  <si>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</si>
  <si>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</si>
  <si>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</si>
  <si>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</si>
  <si>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</si>
  <si>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</si>
  <si>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</si>
  <si>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</si>
  <si>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</si>
  <si>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</si>
  <si>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</si>
  <si>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</si>
  <si>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</si>
  <si>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</si>
  <si>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</si>
  <si>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</si>
  <si>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</si>
  <si>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</si>
  <si>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</si>
  <si>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</si>
  <si>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</si>
  <si>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</si>
  <si>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</si>
  <si>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</si>
  <si>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</si>
  <si>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</si>
  <si>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</si>
  <si>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</si>
  <si>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</si>
  <si>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</si>
  <si>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</si>
  <si>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</si>
  <si>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</si>
  <si>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</si>
  <si>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</si>
  <si>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</si>
  <si>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</si>
  <si>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</si>
  <si>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</si>
  <si>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</si>
  <si>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</si>
  <si>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</si>
  <si>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</si>
  <si>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</si>
  <si>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</si>
  <si>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</si>
  <si>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</si>
  <si>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</si>
  <si>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</si>
  <si>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</si>
  <si>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</si>
  <si>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</si>
  <si>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</si>
  <si>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</si>
  <si>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</si>
  <si>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</si>
  <si>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</si>
  <si>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</si>
  <si>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</si>
  <si>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</si>
  <si>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</si>
  <si>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</si>
  <si>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</si>
  <si>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</si>
  <si>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</si>
  <si>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</si>
  <si>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</si>
  <si>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</si>
  <si>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</si>
  <si>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</si>
  <si>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</si>
  <si>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</si>
  <si>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</si>
  <si>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</si>
  <si>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</si>
  <si>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</si>
  <si>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</si>
  <si>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</si>
  <si>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</si>
  <si>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</si>
  <si>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</si>
  <si>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</si>
  <si>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</si>
  <si>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</si>
  <si>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</si>
  <si>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</si>
  <si>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</si>
  <si>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</si>
  <si>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</si>
  <si>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</si>
  <si>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</si>
  <si>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</si>
  <si>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</si>
  <si>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</si>
  <si>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</si>
  <si>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</si>
  <si>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</si>
  <si>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</si>
  <si>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</si>
  <si>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</si>
  <si>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</si>
  <si>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</si>
  <si>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</si>
  <si>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</si>
  <si>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</si>
  <si>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</si>
  <si>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</si>
  <si>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</si>
  <si>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</si>
  <si>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</si>
  <si>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</si>
  <si>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</si>
  <si>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</si>
  <si>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</si>
  <si>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</si>
  <si>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</si>
  <si>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</si>
  <si>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</si>
  <si>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</si>
  <si>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</si>
  <si>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</si>
  <si>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</si>
  <si>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</si>
  <si>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</si>
  <si>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</si>
  <si>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</si>
  <si>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</si>
  <si>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</si>
  <si>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</si>
  <si>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</si>
  <si>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</si>
  <si>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</si>
  <si>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</si>
  <si>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</si>
  <si>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</si>
  <si>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</si>
  <si>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</si>
  <si>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</si>
  <si>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</si>
  <si>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</si>
  <si>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</si>
  <si>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</si>
  <si>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</si>
  <si>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</si>
  <si>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</si>
  <si>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</si>
  <si>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</si>
  <si>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</si>
  <si>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</si>
  <si>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</si>
  <si>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</si>
  <si>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</si>
  <si>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</si>
  <si>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</si>
  <si>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</si>
  <si>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</si>
  <si>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</si>
  <si>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</si>
  <si>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</si>
  <si>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</si>
  <si>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</si>
  <si>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</si>
  <si>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</si>
  <si>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</si>
  <si>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</si>
  <si>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</si>
  <si>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</si>
  <si>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</si>
  <si>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</si>
  <si>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</si>
  <si>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</si>
  <si>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</si>
  <si>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</si>
  <si>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</si>
  <si>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</si>
  <si>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</si>
  <si>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</si>
  <si>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</si>
  <si>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</si>
  <si>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</si>
  <si>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</si>
  <si>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</si>
  <si>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</si>
  <si>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</si>
  <si>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</si>
  <si>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</si>
  <si>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</si>
  <si>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</si>
  <si>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</si>
  <si>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</si>
  <si>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</si>
  <si>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</si>
  <si>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</si>
  <si>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</si>
  <si>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</si>
  <si>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</si>
  <si>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</si>
  <si>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</si>
  <si>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</si>
  <si>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</si>
  <si>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</si>
  <si>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</si>
  <si>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</si>
  <si>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</si>
  <si>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</si>
  <si>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</si>
  <si>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</si>
  <si>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</si>
  <si>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</si>
  <si>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</si>
  <si>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</si>
  <si>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</si>
  <si>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</si>
  <si>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</si>
  <si>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</si>
  <si>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</si>
  <si>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</si>
  <si>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</si>
  <si>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</si>
  <si>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</si>
  <si>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</si>
  <si>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</si>
  <si>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</si>
  <si>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</si>
  <si>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</si>
  <si>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</si>
  <si>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</si>
  <si>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</si>
  <si>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</si>
  <si>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</si>
  <si>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</si>
  <si>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</si>
  <si>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</si>
  <si>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</si>
  <si>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</si>
  <si>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</si>
  <si>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</si>
  <si>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</si>
  <si>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</si>
  <si>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</si>
  <si>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</si>
  <si>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</si>
  <si>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</si>
  <si>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</si>
  <si>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</si>
  <si>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</si>
  <si>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</si>
  <si>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</si>
  <si>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</si>
  <si>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</si>
  <si>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</si>
  <si>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</si>
  <si>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</si>
  <si>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</si>
  <si>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</si>
  <si>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</si>
  <si>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</si>
  <si>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</si>
  <si>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</si>
  <si>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</si>
  <si>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</si>
  <si>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</si>
  <si>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</si>
  <si>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</si>
  <si>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</si>
  <si>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</si>
  <si>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</si>
  <si>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</si>
  <si>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</si>
  <si>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</si>
  <si>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</si>
  <si>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</si>
  <si>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</si>
  <si>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</si>
  <si>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</si>
  <si>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</si>
  <si>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</si>
  <si>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</si>
  <si>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</si>
  <si>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</si>
  <si>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</si>
  <si>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</si>
  <si>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</si>
  <si>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</si>
  <si>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</si>
  <si>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</si>
  <si>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</si>
  <si>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</si>
  <si>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</si>
  <si>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</si>
  <si>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</si>
  <si>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</si>
  <si>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</si>
  <si>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</si>
  <si>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</si>
  <si>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</si>
  <si>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</si>
  <si>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</si>
  <si>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</si>
  <si>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</si>
  <si>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</si>
  <si>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</si>
  <si>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</si>
  <si>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</si>
  <si>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</si>
  <si>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</si>
  <si>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</si>
  <si>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</si>
  <si>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</si>
  <si>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</si>
  <si>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</si>
  <si>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</si>
  <si>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</si>
  <si>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</si>
  <si>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</si>
  <si>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</si>
  <si>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</si>
  <si>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</si>
  <si>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</si>
  <si>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</si>
  <si>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</si>
  <si>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</si>
  <si>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</si>
  <si>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</si>
  <si>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</si>
  <si>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</si>
  <si>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</si>
  <si>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</si>
  <si>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</si>
  <si>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</si>
  <si>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</si>
  <si>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</si>
  <si>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</si>
  <si>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</si>
  <si>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</si>
  <si>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</si>
  <si>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</si>
  <si>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</si>
  <si>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</si>
  <si>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</si>
  <si>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</si>
  <si>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</si>
  <si>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</si>
  <si>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</si>
  <si>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</si>
  <si>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</si>
  <si>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</si>
  <si>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</si>
  <si>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</si>
  <si>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</si>
  <si>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</si>
  <si>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</si>
  <si>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</si>
  <si>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</si>
  <si>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</si>
  <si>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</si>
  <si>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</si>
  <si>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</si>
  <si>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</si>
  <si>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</si>
  <si>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</si>
  <si>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</si>
  <si>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</si>
  <si>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</si>
  <si>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</si>
  <si>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</si>
  <si>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</si>
  <si>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</si>
  <si>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</si>
  <si>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</si>
  <si>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</si>
  <si>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</si>
  <si>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</si>
  <si>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</si>
  <si>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</si>
  <si>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</si>
  <si>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</si>
  <si>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</si>
  <si>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</si>
  <si>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</si>
  <si>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</si>
  <si>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</si>
  <si>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</si>
  <si>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</si>
  <si>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</si>
  <si>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</si>
  <si>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</si>
  <si>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</si>
  <si>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</si>
  <si>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</si>
  <si>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</si>
  <si>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</si>
  <si>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</si>
  <si>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</si>
  <si>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</si>
  <si>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</si>
  <si>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</si>
  <si>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</si>
  <si>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</si>
  <si>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</si>
  <si>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</si>
  <si>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</si>
  <si>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</si>
  <si>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</si>
  <si>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</si>
  <si>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</si>
  <si>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</si>
  <si>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</si>
  <si>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</si>
  <si>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</si>
  <si>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</si>
  <si>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</si>
  <si>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</si>
  <si>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</si>
  <si>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</si>
  <si>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</si>
  <si>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</si>
  <si>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</si>
  <si>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</si>
  <si>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</si>
  <si>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</si>
  <si>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</si>
  <si>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</si>
  <si>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</si>
  <si>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</si>
  <si>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</si>
  <si>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</si>
  <si>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</si>
  <si>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</si>
  <si>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</si>
  <si>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</si>
  <si>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</si>
  <si>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</si>
  <si>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</si>
  <si>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</si>
  <si>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</si>
  <si>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</si>
  <si>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</si>
  <si>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</si>
  <si>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</si>
  <si>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</si>
  <si>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</si>
  <si>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</si>
  <si>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</si>
  <si>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</si>
  <si>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</si>
  <si>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</si>
  <si>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</si>
  <si>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</si>
  <si>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</si>
  <si>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</si>
  <si>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</si>
  <si>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</si>
  <si>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</si>
  <si>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</si>
  <si>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</si>
  <si>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</si>
  <si>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</si>
  <si>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</si>
  <si>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</si>
  <si>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</si>
  <si>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</si>
  <si>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</si>
  <si>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</si>
  <si>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</si>
  <si>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</si>
  <si>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</si>
  <si>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</si>
  <si>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</si>
  <si>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</si>
  <si>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</si>
  <si>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</si>
  <si>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</si>
  <si>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</si>
  <si>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</si>
  <si>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</si>
  <si>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</si>
  <si>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</si>
  <si>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</si>
  <si>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</si>
  <si>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</si>
  <si>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</si>
  <si>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</si>
  <si>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</si>
  <si>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</si>
  <si>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</si>
  <si>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</si>
  <si>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</si>
  <si>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</si>
  <si>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</si>
  <si>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</si>
  <si>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</si>
  <si>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</si>
  <si>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</si>
  <si>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</si>
  <si>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</si>
  <si>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</si>
  <si>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</si>
  <si>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</si>
  <si>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</si>
  <si>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</si>
  <si>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</si>
  <si>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</si>
  <si>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</si>
  <si>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</si>
  <si>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</si>
  <si>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</si>
  <si>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</si>
  <si>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</si>
  <si>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</si>
  <si>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</si>
  <si>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</si>
  <si>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</si>
  <si>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</si>
  <si>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</si>
  <si>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</si>
  <si>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</si>
  <si>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</si>
  <si>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</si>
  <si>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</si>
  <si>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</si>
  <si>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</si>
  <si>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</si>
  <si>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</si>
  <si>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</si>
  <si>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</si>
  <si>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</si>
  <si>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</si>
  <si>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</si>
  <si>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</si>
  <si>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</si>
  <si>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</si>
  <si>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</si>
  <si>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</si>
  <si>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</si>
  <si>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</si>
  <si>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</si>
  <si>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</si>
  <si>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</si>
  <si>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</si>
  <si>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</si>
  <si>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</si>
  <si>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</si>
  <si>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</si>
  <si>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</si>
  <si>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</si>
  <si>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</si>
  <si>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</si>
  <si>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</si>
  <si>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</si>
  <si>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</si>
  <si>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</si>
  <si>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</si>
  <si>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</si>
  <si>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</si>
  <si>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</si>
  <si>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</si>
  <si>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</si>
  <si>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</si>
  <si>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</si>
  <si>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</si>
  <si>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</si>
  <si>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</si>
  <si>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</si>
  <si>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</si>
  <si>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</si>
  <si>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</si>
  <si>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</si>
  <si>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</si>
  <si>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</si>
  <si>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</si>
  <si>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</si>
  <si>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</si>
  <si>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</si>
  <si>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</si>
  <si>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</si>
  <si>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</si>
  <si>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</si>
  <si>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</si>
  <si>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</si>
  <si>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</si>
  <si>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</si>
  <si>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</si>
  <si>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</si>
  <si>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</si>
  <si>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</si>
  <si>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</si>
  <si>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</si>
  <si>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</si>
  <si>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</si>
  <si>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</si>
  <si>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</si>
  <si>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</si>
  <si>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</si>
  <si>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</si>
  <si>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</si>
  <si>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</si>
  <si>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</si>
  <si>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</si>
  <si>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</si>
  <si>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</si>
  <si>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</si>
  <si>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</si>
  <si>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</si>
  <si>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</si>
  <si>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</si>
  <si>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</si>
  <si>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</si>
  <si>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</si>
  <si>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</si>
  <si>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</si>
  <si>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</si>
  <si>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</si>
  <si>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</si>
  <si>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</si>
  <si>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</si>
  <si>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</si>
  <si>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</si>
  <si>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</si>
  <si>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</si>
  <si>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</si>
  <si>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</si>
  <si>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</si>
  <si>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</si>
  <si>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</si>
  <si>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</si>
  <si>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</si>
  <si>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</si>
  <si>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</si>
  <si>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</si>
  <si>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</si>
  <si>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</si>
  <si>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</si>
  <si>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</si>
  <si>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</si>
  <si>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</si>
  <si>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</si>
  <si>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</si>
  <si>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</si>
  <si>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</si>
  <si>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</si>
  <si>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</si>
  <si>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</si>
  <si>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</si>
  <si>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</si>
  <si>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</si>
  <si>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</si>
  <si>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</si>
  <si>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</si>
  <si>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</si>
  <si>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</si>
  <si>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</si>
  <si>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</si>
  <si>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</si>
  <si>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</si>
  <si>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</si>
  <si>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</si>
  <si>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</si>
  <si>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</si>
  <si>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</si>
  <si>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</si>
  <si>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</si>
  <si>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</si>
  <si>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</si>
  <si>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</si>
  <si>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</si>
  <si>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</si>
  <si>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</si>
  <si>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</si>
  <si>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</si>
  <si>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</si>
  <si>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</si>
  <si>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</si>
  <si>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</si>
  <si>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</si>
  <si>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</si>
  <si>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</si>
  <si>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</si>
  <si>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</si>
  <si>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</si>
  <si>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</si>
  <si>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</si>
  <si>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</si>
  <si>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</si>
  <si>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</si>
  <si>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</si>
  <si>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</si>
  <si>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</si>
  <si>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</si>
  <si>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</si>
  <si>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</si>
  <si>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</si>
  <si>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</si>
  <si>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</si>
  <si>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</si>
  <si>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</si>
  <si>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</si>
  <si>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</si>
  <si>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</si>
  <si>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</si>
  <si>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</si>
  <si>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</si>
  <si>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</si>
  <si>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</si>
  <si>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</si>
  <si>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</si>
  <si>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</si>
  <si>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</si>
  <si>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</si>
  <si>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</si>
  <si>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</si>
  <si>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</si>
  <si>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</si>
  <si>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</si>
  <si>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</si>
  <si>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</si>
  <si>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</si>
  <si>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</si>
  <si>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</si>
  <si>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</si>
  <si>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</si>
  <si>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</si>
  <si>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</si>
  <si>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</si>
  <si>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</si>
  <si>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</si>
  <si>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</si>
  <si>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</si>
  <si>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</si>
  <si>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</si>
  <si>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</si>
  <si>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</si>
  <si>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</si>
  <si>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</si>
  <si>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</si>
  <si>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</si>
  <si>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</si>
  <si>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</si>
  <si>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</si>
  <si>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</si>
  <si>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</si>
  <si>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</si>
  <si>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</si>
  <si>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</si>
  <si>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</si>
  <si>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</si>
  <si>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</si>
  <si>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</si>
  <si>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</si>
  <si>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</si>
  <si>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</si>
  <si>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</si>
  <si>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</si>
  <si>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</si>
  <si>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</si>
  <si>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</si>
  <si>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</si>
  <si>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</si>
  <si>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</si>
  <si>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</si>
  <si>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</si>
  <si>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</si>
  <si>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</si>
  <si>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</si>
  <si>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</si>
  <si>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</si>
  <si>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</si>
  <si>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</si>
  <si>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</si>
  <si>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</si>
  <si>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</si>
  <si>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</si>
  <si>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</si>
  <si>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</si>
  <si>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</si>
  <si>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</si>
  <si>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</si>
  <si>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</si>
  <si>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</si>
  <si>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</si>
  <si>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</si>
  <si>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</si>
  <si>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</si>
  <si>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</si>
  <si>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</si>
  <si>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</si>
  <si>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</si>
  <si>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</si>
  <si>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</si>
  <si>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</si>
  <si>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</si>
  <si>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</si>
  <si>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</si>
  <si>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</si>
  <si>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</si>
  <si>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</si>
  <si>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</si>
  <si>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</si>
  <si>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</si>
  <si>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</si>
  <si>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</si>
  <si>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</si>
  <si>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</si>
  <si>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</si>
  <si>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</si>
  <si>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</si>
  <si>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</si>
  <si>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</si>
  <si>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</si>
  <si>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</si>
  <si>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</si>
  <si>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</si>
  <si>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</si>
  <si>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</si>
  <si>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</si>
  <si>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</si>
  <si>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</si>
  <si>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</si>
  <si>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</si>
  <si>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</si>
  <si>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</si>
  <si>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</si>
  <si>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</si>
  <si>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</si>
  <si>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</si>
  <si>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</si>
  <si>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</si>
  <si>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</si>
  <si>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</si>
  <si>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</si>
  <si>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</si>
  <si>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</si>
  <si>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</si>
  <si>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</si>
  <si>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</si>
  <si>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</si>
  <si>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</si>
  <si>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</si>
  <si>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</si>
  <si>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</si>
  <si>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</si>
  <si>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</si>
  <si>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</si>
  <si>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</si>
  <si>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</si>
  <si>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</si>
  <si>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</si>
  <si>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</si>
  <si>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</si>
  <si>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</si>
  <si>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</si>
  <si>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</si>
  <si>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</si>
  <si>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</si>
  <si>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</si>
  <si>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</si>
  <si>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</si>
  <si>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</si>
  <si>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</si>
  <si>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</si>
  <si>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</si>
  <si>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</si>
  <si>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</si>
  <si>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</si>
  <si>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</si>
  <si>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</si>
  <si>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</si>
  <si>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</si>
  <si>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</si>
  <si>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</si>
  <si>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</si>
  <si>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</si>
  <si>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</si>
  <si>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</si>
  <si>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</si>
  <si>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</si>
  <si>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</si>
  <si>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</si>
  <si>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</si>
  <si>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</si>
  <si>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</si>
  <si>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</si>
  <si>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</si>
  <si>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</si>
  <si>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</si>
  <si>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</si>
  <si>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</si>
  <si>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</si>
  <si>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</si>
  <si>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</si>
  <si>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</si>
  <si>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</si>
  <si>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</si>
  <si>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</si>
  <si>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</si>
  <si>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</si>
  <si>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</si>
  <si>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</si>
  <si>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</si>
  <si>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</si>
  <si>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</si>
  <si>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</si>
  <si>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</si>
  <si>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</si>
  <si>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</si>
  <si>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</si>
  <si>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</si>
  <si>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</si>
  <si>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</si>
  <si>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</si>
  <si>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</si>
  <si>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</si>
  <si>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</si>
  <si>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</si>
  <si>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</si>
  <si>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</si>
  <si>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</si>
  <si>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</si>
  <si>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</si>
  <si>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</si>
  <si>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</si>
  <si>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</si>
  <si>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</si>
  <si>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</si>
  <si>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</si>
  <si>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</si>
  <si>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</si>
  <si>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</si>
  <si>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</si>
  <si>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</si>
  <si>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</si>
  <si>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</si>
  <si>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</si>
  <si>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</si>
  <si>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</si>
  <si>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</si>
  <si>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</si>
  <si>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</si>
  <si>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</si>
  <si>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</si>
  <si>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</si>
  <si>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</si>
  <si>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</si>
  <si>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</si>
  <si>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</si>
  <si>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</si>
  <si>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</si>
  <si>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</si>
  <si>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</si>
  <si>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</si>
  <si>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</si>
  <si>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</si>
  <si>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</si>
  <si>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</si>
  <si>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</si>
  <si>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</si>
  <si>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</si>
  <si>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</si>
  <si>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</si>
  <si>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</si>
  <si>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</si>
  <si>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</si>
  <si>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</si>
  <si>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</si>
  <si>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</si>
  <si>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</si>
  <si>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</si>
  <si>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</si>
  <si>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</si>
  <si>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</si>
  <si>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</si>
  <si>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</si>
  <si>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</si>
  <si>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</si>
  <si>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</si>
  <si>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</si>
  <si>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</si>
  <si>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</si>
  <si>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</si>
  <si>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</si>
  <si>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</si>
  <si>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</si>
  <si>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</si>
  <si>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</si>
  <si>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</si>
  <si>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</si>
  <si>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</si>
  <si>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</si>
  <si>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</si>
  <si>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</si>
  <si>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</si>
  <si>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</si>
  <si>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</si>
  <si>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</si>
  <si>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</si>
  <si>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</si>
  <si>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</si>
  <si>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</si>
  <si>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</si>
  <si>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</si>
  <si>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</si>
  <si>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</si>
  <si>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</si>
  <si>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</si>
  <si>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</si>
  <si>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</si>
  <si>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</si>
  <si>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</si>
  <si>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</si>
  <si>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</si>
  <si>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</si>
  <si>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</si>
  <si>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</si>
  <si>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</si>
  <si>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</si>
  <si>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</si>
  <si>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</si>
  <si>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</si>
  <si>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</si>
  <si>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</si>
  <si>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</si>
  <si>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</si>
  <si>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</si>
  <si>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</si>
  <si>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</si>
  <si>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</si>
  <si>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</si>
  <si>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</si>
  <si>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</si>
  <si>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</si>
  <si>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</si>
  <si>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</si>
  <si>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</si>
  <si>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</si>
  <si>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</si>
  <si>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</si>
  <si>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</si>
  <si>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</si>
  <si>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</si>
  <si>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</si>
  <si>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</si>
  <si>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</si>
  <si>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</si>
  <si>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</si>
  <si>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</si>
  <si>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</si>
  <si>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</si>
  <si>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</si>
  <si>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</si>
  <si>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</si>
  <si>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</si>
  <si>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</si>
  <si>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</si>
  <si>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</si>
  <si>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</si>
  <si>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</si>
  <si>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</si>
  <si>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</si>
  <si>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</si>
  <si>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</si>
  <si>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</si>
  <si>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</si>
  <si>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</si>
  <si>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</si>
  <si>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</si>
  <si>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</si>
  <si>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</si>
  <si>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</si>
  <si>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</si>
  <si>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</si>
  <si>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</si>
  <si>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</si>
  <si>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</si>
  <si>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</si>
  <si>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</si>
  <si>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</si>
  <si>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</si>
  <si>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</si>
  <si>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</si>
  <si>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</si>
  <si>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</si>
  <si>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</si>
  <si>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</si>
  <si>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</si>
  <si>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</si>
  <si>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</si>
  <si>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</si>
  <si>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</si>
  <si>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</si>
  <si>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</si>
  <si>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</si>
  <si>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</si>
  <si>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</si>
  <si>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</si>
  <si>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</si>
  <si>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</si>
  <si>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</si>
  <si>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</si>
  <si>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</si>
  <si>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</si>
  <si>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</si>
  <si>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</si>
  <si>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</si>
  <si>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</si>
  <si>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</si>
  <si>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</si>
  <si>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</si>
  <si>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</si>
  <si>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</si>
  <si>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</si>
  <si>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</si>
  <si>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</si>
  <si>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</si>
  <si>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</si>
  <si>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</si>
  <si>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</si>
  <si>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</si>
  <si>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</si>
  <si>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</si>
  <si>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</si>
  <si>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</si>
  <si>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</si>
  <si>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</si>
  <si>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</si>
  <si>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</si>
  <si>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</si>
  <si>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</si>
  <si>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</si>
  <si>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</si>
  <si>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</si>
  <si>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</si>
  <si>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</si>
  <si>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</si>
  <si>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</si>
  <si>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</si>
  <si>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</si>
  <si>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</si>
  <si>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</si>
  <si>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</si>
  <si>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</si>
  <si>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</si>
  <si>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</si>
  <si>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</si>
  <si>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</si>
  <si>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</si>
  <si>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</si>
  <si>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</si>
  <si>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</si>
  <si>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</si>
  <si>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</si>
  <si>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</si>
  <si>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</si>
  <si>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</si>
  <si>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</si>
  <si>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</si>
  <si>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</si>
  <si>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</si>
  <si>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</si>
  <si>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</si>
  <si>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</si>
  <si>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</si>
  <si>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</si>
  <si>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</si>
  <si>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</si>
  <si>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</si>
  <si>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</si>
  <si>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</si>
  <si>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</si>
  <si>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</si>
  <si>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</si>
  <si>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</si>
  <si>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</si>
  <si>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</si>
  <si>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</si>
  <si>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</si>
  <si>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</si>
  <si>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</si>
  <si>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</si>
  <si>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</si>
  <si>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</si>
  <si>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</si>
  <si>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</si>
  <si>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</si>
  <si>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</si>
  <si>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</si>
  <si>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</si>
  <si>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</si>
  <si>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</si>
  <si>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</si>
  <si>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</si>
  <si>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</si>
  <si>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</si>
  <si>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</si>
  <si>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</si>
  <si>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</si>
  <si>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</si>
  <si>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</si>
  <si>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</si>
  <si>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</si>
  <si>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</si>
  <si>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</si>
  <si>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</si>
  <si>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</si>
  <si>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</si>
  <si>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</si>
  <si>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</si>
  <si>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</si>
  <si>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</si>
  <si>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</si>
  <si>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</si>
  <si>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</si>
  <si>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</si>
  <si>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</si>
  <si>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</si>
  <si>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</si>
  <si>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</si>
  <si>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</si>
  <si>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</si>
  <si>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</si>
  <si>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</si>
  <si>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</si>
  <si>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</si>
  <si>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</si>
  <si>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</si>
  <si>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</si>
  <si>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</si>
  <si>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</si>
  <si>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</si>
  <si>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</si>
  <si>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</si>
  <si>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</si>
  <si>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</si>
  <si>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</si>
  <si>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</si>
  <si>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</si>
  <si>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</si>
  <si>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</si>
  <si>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</si>
  <si>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</si>
  <si>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</si>
  <si>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</si>
  <si>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</si>
  <si>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</si>
  <si>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</si>
  <si>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</si>
  <si>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</si>
  <si>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</si>
  <si>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</si>
  <si>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</si>
  <si>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</si>
  <si>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</si>
  <si>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</si>
  <si>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</si>
  <si>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</si>
  <si>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</si>
  <si>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</si>
  <si>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</si>
  <si>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</si>
  <si>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</si>
  <si>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</si>
  <si>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</si>
  <si>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</si>
  <si>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</si>
  <si>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</si>
  <si>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</si>
  <si>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</si>
  <si>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</si>
  <si>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</si>
  <si>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</si>
  <si>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</si>
  <si>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</si>
  <si>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</si>
  <si>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</si>
  <si>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</si>
  <si>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</si>
  <si>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</si>
  <si>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</si>
  <si>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</si>
  <si>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</si>
  <si>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</si>
  <si>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</si>
  <si>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</si>
  <si>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</si>
  <si>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</si>
  <si>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</si>
  <si>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</si>
  <si>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</si>
  <si>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</si>
  <si>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</si>
  <si>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</si>
  <si>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</si>
  <si>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</si>
  <si>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</si>
  <si>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</si>
  <si>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</si>
  <si>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</si>
  <si>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</si>
  <si>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</si>
  <si>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</si>
  <si>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</si>
  <si>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</si>
  <si>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</si>
  <si>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</si>
  <si>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</si>
  <si>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</si>
  <si>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</si>
  <si>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</si>
  <si>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</si>
  <si>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</si>
  <si>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</si>
  <si>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</si>
  <si>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</si>
  <si>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</si>
  <si>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</si>
  <si>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</si>
  <si>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</si>
  <si>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</si>
  <si>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</si>
  <si>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</si>
  <si>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</si>
  <si>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</si>
  <si>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</si>
  <si>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</si>
  <si>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</si>
  <si>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</si>
  <si>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</si>
  <si>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</si>
  <si>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</si>
  <si>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</si>
  <si>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</si>
  <si>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</si>
  <si>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</si>
  <si>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</si>
  <si>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</si>
  <si>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</si>
  <si>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</si>
  <si>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</si>
  <si>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</si>
  <si>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</si>
  <si>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</si>
  <si>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</si>
  <si>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</si>
  <si>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</si>
  <si>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</si>
  <si>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</si>
  <si>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</si>
  <si>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</si>
  <si>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</si>
  <si>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</si>
  <si>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</si>
  <si>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</si>
  <si>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</si>
  <si>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</si>
  <si>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</si>
  <si>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</si>
  <si>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</si>
  <si>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</si>
  <si>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</si>
  <si>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</si>
  <si>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</si>
  <si>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</si>
  <si>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</si>
  <si>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</si>
  <si>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</si>
  <si>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</si>
  <si>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</si>
  <si>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</si>
  <si>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</si>
  <si>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</si>
  <si>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</si>
  <si>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</si>
  <si>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</si>
  <si>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</si>
  <si>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</si>
  <si>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</si>
  <si>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</si>
  <si>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</si>
  <si>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</si>
  <si>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</si>
  <si>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</si>
  <si>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</si>
  <si>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</si>
  <si>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</si>
  <si>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</si>
  <si>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</si>
  <si>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</si>
  <si>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</si>
  <si>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</si>
  <si>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</si>
  <si>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</si>
  <si>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</si>
  <si>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</si>
  <si>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</si>
  <si>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</si>
  <si>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</si>
  <si>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</si>
  <si>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</si>
  <si>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</si>
  <si>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</si>
  <si>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</si>
  <si>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</si>
  <si>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</si>
  <si>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</si>
  <si>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</si>
  <si>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</si>
  <si>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</si>
  <si>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</si>
  <si>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</si>
  <si>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</si>
  <si>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</si>
  <si>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</si>
  <si>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</si>
  <si>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</si>
  <si>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</si>
  <si>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</si>
  <si>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</si>
  <si>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</si>
  <si>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</si>
  <si>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</si>
  <si>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</si>
  <si>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</si>
  <si>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</si>
  <si>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</si>
  <si>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</si>
  <si>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</si>
  <si>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</si>
  <si>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</si>
  <si>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</si>
  <si>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</si>
  <si>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</si>
  <si>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</si>
  <si>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</si>
  <si>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</si>
  <si>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</si>
  <si>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</si>
  <si>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</si>
  <si>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</si>
  <si>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</si>
  <si>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</si>
  <si>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</si>
  <si>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</si>
  <si>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</si>
  <si>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</si>
  <si>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</si>
  <si>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</si>
  <si>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</si>
  <si>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</si>
  <si>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</si>
  <si>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</si>
  <si>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</si>
  <si>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</si>
  <si>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</si>
  <si>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</si>
  <si>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</si>
  <si>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</si>
  <si>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</si>
  <si>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</si>
  <si>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</si>
  <si>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</si>
  <si>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</si>
  <si>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</si>
  <si>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</si>
  <si>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</si>
  <si>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</si>
  <si>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</si>
  <si>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</si>
  <si>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</si>
  <si>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</si>
  <si>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</si>
  <si>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</si>
  <si>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</si>
  <si>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</si>
  <si>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</si>
  <si>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</si>
  <si>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</si>
  <si>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</si>
  <si>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</si>
  <si>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</si>
  <si>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</si>
  <si>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</si>
  <si>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</si>
  <si>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</si>
  <si>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</si>
  <si>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</si>
  <si>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</si>
  <si>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</si>
  <si>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</si>
  <si>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</si>
  <si>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</si>
  <si>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</si>
  <si>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</si>
  <si>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</si>
  <si>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</si>
  <si>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</si>
  <si>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</si>
  <si>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</si>
  <si>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</si>
  <si>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</si>
  <si>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</si>
  <si>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</si>
  <si>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</si>
  <si>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</si>
  <si>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</si>
  <si>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</si>
  <si>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</si>
  <si>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</si>
  <si>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</si>
  <si>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</si>
  <si>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</si>
  <si>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</si>
  <si>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</si>
  <si>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</si>
  <si>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</si>
  <si>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</si>
  <si>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</si>
  <si>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</si>
  <si>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</si>
  <si>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</si>
  <si>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</si>
  <si>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</si>
  <si>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</si>
  <si>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</si>
  <si>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</si>
  <si>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</si>
  <si>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</si>
  <si>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</si>
  <si>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</si>
  <si>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</si>
  <si>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</si>
  <si>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</si>
  <si>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</si>
  <si>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</si>
  <si>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</si>
  <si>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</si>
  <si>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</si>
  <si>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</si>
  <si>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</si>
  <si>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</si>
  <si>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</si>
  <si>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</si>
  <si>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</si>
  <si>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</si>
  <si>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</si>
  <si>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</si>
  <si>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</si>
  <si>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</si>
  <si>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</si>
  <si>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</si>
  <si>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</si>
  <si>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</si>
  <si>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</si>
  <si>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</si>
  <si>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</si>
  <si>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</si>
  <si>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</si>
  <si>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</si>
  <si>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</si>
  <si>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</si>
  <si>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</si>
  <si>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</si>
  <si>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</si>
  <si>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</si>
  <si>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</si>
  <si>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</si>
  <si>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</si>
  <si>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</si>
  <si>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</si>
  <si>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</si>
  <si>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</si>
  <si>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</si>
  <si>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</si>
  <si>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</si>
  <si>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</si>
  <si>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</si>
  <si>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</si>
  <si>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</si>
  <si>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</si>
  <si>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</si>
  <si>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</si>
  <si>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</si>
  <si>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</si>
  <si>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</si>
  <si>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</si>
  <si>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</si>
  <si>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</si>
  <si>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</si>
  <si>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</si>
  <si>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</si>
  <si>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</si>
  <si>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</si>
  <si>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</si>
  <si>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</si>
  <si>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</si>
  <si>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</si>
  <si>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</si>
  <si>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</si>
  <si>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</si>
  <si>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</si>
  <si>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</si>
  <si>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</si>
  <si>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</si>
  <si>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</si>
  <si>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</si>
  <si>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</si>
  <si>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</si>
  <si>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</si>
  <si>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</si>
  <si>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</si>
  <si>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</si>
  <si>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</si>
  <si>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</si>
  <si>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</si>
  <si>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</si>
  <si>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</si>
  <si>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</si>
  <si>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</si>
  <si>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</si>
  <si>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</si>
  <si>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</si>
  <si>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</si>
  <si>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</si>
  <si>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</si>
  <si>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</si>
  <si>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</si>
  <si>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</si>
  <si>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</si>
  <si>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</si>
  <si>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</si>
  <si>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</si>
  <si>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</si>
  <si>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</si>
  <si>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</si>
  <si>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</si>
  <si>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</si>
  <si>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</si>
  <si>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</si>
  <si>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</si>
  <si>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</si>
  <si>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</si>
  <si>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</si>
  <si>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</si>
  <si>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</si>
  <si>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</si>
  <si>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</si>
  <si>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</si>
  <si>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</si>
  <si>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</si>
  <si>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</si>
  <si>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</si>
  <si>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</si>
  <si>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</si>
  <si>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</si>
  <si>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</si>
  <si>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</si>
  <si>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</si>
  <si>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</si>
  <si>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</si>
  <si>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</si>
  <si>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</si>
  <si>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</si>
  <si>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</si>
  <si>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</si>
  <si>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</si>
  <si>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</si>
  <si>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</si>
  <si>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</si>
  <si>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</si>
  <si>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</si>
  <si>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</si>
  <si>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</si>
  <si>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</si>
  <si>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</si>
  <si>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</si>
  <si>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</si>
  <si>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</si>
  <si>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</si>
  <si>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</si>
  <si>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</si>
  <si>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</si>
  <si>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</si>
  <si>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</si>
  <si>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</si>
  <si>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</si>
  <si>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</si>
  <si>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</si>
  <si>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</si>
  <si>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</si>
  <si>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</si>
  <si>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</si>
  <si>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</si>
  <si>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</si>
  <si>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</si>
  <si>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</si>
  <si>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</si>
  <si>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</si>
  <si>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</si>
  <si>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</si>
  <si>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</si>
  <si>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</si>
  <si>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</si>
  <si>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</si>
  <si>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</si>
  <si>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</si>
  <si>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</si>
  <si>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</si>
  <si>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</si>
  <si>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</si>
  <si>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</si>
  <si>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</si>
  <si>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</si>
  <si>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</si>
  <si>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</si>
  <si>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</si>
  <si>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</si>
  <si>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</si>
  <si>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</si>
  <si>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</si>
  <si>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</si>
  <si>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</si>
  <si>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</si>
  <si>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</si>
  <si>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</si>
  <si>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</si>
  <si>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</si>
  <si>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</si>
  <si>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</si>
  <si>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</si>
  <si>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</si>
  <si>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</si>
  <si>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</si>
  <si>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</si>
  <si>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</si>
  <si>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</si>
  <si>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</si>
  <si>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</si>
  <si>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</si>
  <si>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</si>
  <si>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</si>
  <si>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</si>
  <si>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</si>
  <si>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</si>
  <si>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</si>
  <si>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</si>
  <si>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</si>
  <si>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</si>
  <si>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</si>
  <si>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</si>
  <si>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</si>
  <si>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</si>
  <si>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</si>
  <si>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</si>
  <si>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</si>
  <si>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</si>
  <si>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</si>
  <si>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</si>
  <si>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</si>
  <si>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</si>
  <si>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</si>
  <si>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</si>
  <si>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</si>
  <si>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</si>
  <si>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</si>
  <si>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</si>
  <si>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</si>
  <si>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</si>
  <si>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</si>
  <si>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</si>
  <si>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</si>
  <si>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</si>
  <si>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</si>
  <si>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</si>
  <si>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</si>
  <si>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</si>
  <si>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</si>
  <si>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</si>
  <si>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</si>
  <si>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</si>
  <si>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</si>
  <si>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</si>
  <si>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</si>
  <si>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</si>
  <si>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</si>
  <si>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</si>
  <si>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</si>
  <si>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</si>
  <si>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</si>
  <si>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</si>
  <si>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</si>
  <si>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</si>
  <si>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</si>
  <si>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</si>
  <si>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</si>
  <si>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</si>
  <si>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</si>
  <si>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</si>
  <si>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</si>
  <si>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</si>
  <si>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</si>
  <si>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</si>
  <si>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</si>
  <si>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</si>
  <si>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</si>
  <si>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</si>
  <si>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</si>
  <si>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</si>
  <si>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</si>
  <si>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</si>
  <si>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</si>
  <si>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</si>
  <si>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</si>
  <si>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</si>
  <si>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</si>
  <si>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</si>
  <si>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</si>
  <si>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</si>
  <si>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</si>
  <si>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</si>
  <si>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</si>
  <si>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</si>
  <si>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</si>
  <si>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</si>
  <si>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</si>
  <si>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</si>
  <si>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</si>
  <si>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</si>
  <si>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</si>
  <si>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</si>
  <si>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</si>
  <si>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</si>
  <si>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</si>
  <si>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</si>
  <si>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</si>
  <si>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</si>
  <si>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</si>
  <si>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</si>
  <si>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</si>
  <si>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</si>
  <si>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</si>
  <si>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</si>
  <si>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</si>
  <si>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</si>
  <si>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</si>
  <si>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</si>
  <si>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</si>
  <si>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</si>
  <si>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</si>
  <si>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</si>
  <si>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</si>
  <si>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</si>
  <si>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</si>
  <si>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</si>
  <si>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</si>
  <si>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</si>
  <si>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</si>
  <si>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</si>
  <si>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</si>
  <si>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</si>
  <si>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</si>
  <si>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</si>
  <si>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</si>
  <si>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</si>
  <si>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</si>
  <si>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</si>
  <si>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</si>
  <si>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</si>
  <si>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</si>
  <si>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</si>
  <si>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</si>
  <si>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</si>
  <si>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</si>
  <si>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</si>
  <si>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</si>
  <si>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</si>
  <si>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</si>
  <si>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</si>
  <si>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</si>
  <si>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</si>
  <si>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</si>
  <si>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</si>
  <si>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</si>
  <si>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</si>
  <si>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</si>
  <si>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</si>
  <si>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</si>
  <si>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</si>
  <si>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</si>
  <si>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</si>
  <si>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</si>
  <si>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</si>
  <si>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</si>
  <si>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</si>
  <si>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</si>
  <si>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</si>
  <si>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</si>
  <si>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</si>
  <si>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</si>
  <si>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</si>
  <si>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</si>
  <si>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</si>
  <si>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</si>
  <si>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</si>
  <si>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</si>
  <si>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</si>
  <si>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</si>
  <si>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</si>
  <si>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</si>
  <si>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</si>
  <si>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</si>
  <si>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</si>
  <si>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</si>
  <si>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</si>
  <si>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</si>
  <si>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</si>
  <si>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</si>
  <si>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</si>
  <si>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</si>
  <si>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</si>
  <si>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</si>
  <si>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</si>
  <si>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</si>
  <si>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</si>
  <si>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</si>
  <si>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</si>
  <si>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</si>
  <si>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</si>
  <si>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</si>
  <si>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</si>
  <si>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</si>
  <si>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</si>
  <si>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</si>
  <si>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</si>
  <si>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</si>
  <si>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</si>
  <si>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</si>
  <si>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</si>
  <si>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</si>
  <si>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</si>
  <si>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</si>
  <si>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</si>
  <si>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</si>
  <si>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</si>
  <si>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</si>
  <si>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</si>
  <si>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</si>
  <si>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</si>
  <si>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</si>
  <si>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</si>
  <si>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</si>
  <si>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</si>
  <si>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</si>
  <si>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</si>
  <si>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</si>
  <si>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</si>
  <si>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</si>
  <si>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</si>
  <si>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</si>
  <si>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</si>
  <si>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</si>
  <si>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</si>
  <si>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</si>
  <si>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</si>
  <si>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</si>
  <si>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</si>
  <si>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</si>
  <si>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</si>
  <si>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</si>
  <si>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</si>
  <si>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</si>
  <si>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</si>
  <si>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</si>
  <si>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</si>
  <si>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</si>
  <si>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</si>
  <si>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</si>
  <si>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</si>
  <si>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</si>
  <si>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</si>
  <si>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</si>
  <si>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</si>
  <si>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</si>
  <si>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</si>
  <si>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</si>
  <si>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</si>
  <si>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</si>
  <si>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</si>
  <si>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</si>
  <si>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</si>
  <si>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</si>
  <si>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</si>
  <si>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</si>
  <si>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</si>
  <si>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</si>
  <si>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</si>
  <si>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</si>
  <si>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</si>
  <si>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</si>
  <si>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</si>
  <si>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</si>
  <si>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</si>
  <si>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</si>
  <si>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</si>
  <si>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</si>
  <si>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</si>
  <si>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</si>
  <si>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</si>
  <si>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</si>
  <si>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</si>
  <si>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</si>
  <si>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</si>
  <si>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</si>
  <si>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</si>
  <si>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</si>
  <si>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</si>
  <si>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</si>
  <si>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</si>
  <si>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</si>
  <si>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</si>
  <si>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</si>
  <si>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</si>
  <si>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</si>
  <si>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</si>
  <si>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</si>
  <si>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</si>
  <si>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</si>
  <si>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</si>
  <si>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</si>
  <si>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</si>
  <si>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</si>
  <si>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</si>
  <si>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</si>
  <si>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</si>
  <si>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</si>
  <si>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</si>
  <si>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</si>
  <si>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</si>
  <si>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</si>
  <si>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</si>
  <si>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</si>
  <si>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</si>
  <si>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</si>
  <si>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</si>
  <si>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</si>
  <si>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</si>
  <si>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</si>
  <si>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</si>
  <si>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</si>
  <si>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</si>
  <si>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</si>
  <si>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</si>
  <si>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</si>
  <si>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</si>
  <si>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</si>
  <si>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</si>
  <si>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</si>
  <si>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</si>
  <si>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</si>
  <si>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</si>
  <si>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</si>
  <si>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</si>
  <si>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</si>
  <si>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</si>
  <si>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</si>
  <si>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</si>
  <si>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</si>
  <si>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</si>
  <si>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</si>
  <si>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</si>
  <si>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</si>
  <si>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</si>
  <si>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</si>
  <si>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</si>
  <si>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</si>
  <si>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</si>
  <si>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</si>
  <si>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</si>
  <si>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</si>
  <si>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</si>
  <si>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</si>
  <si>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</si>
  <si>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</si>
  <si>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</si>
  <si>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</si>
  <si>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</si>
  <si>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</si>
  <si>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</si>
  <si>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</si>
  <si>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</si>
  <si>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</si>
  <si>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</si>
  <si>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</si>
  <si>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</si>
  <si>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</si>
  <si>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</si>
  <si>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</si>
  <si>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</si>
  <si>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</si>
  <si>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</si>
  <si>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</si>
  <si>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</si>
  <si>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</si>
  <si>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</si>
  <si>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</si>
  <si>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</si>
  <si>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</si>
  <si>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</si>
  <si>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</si>
  <si>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</si>
  <si>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</si>
  <si>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</si>
  <si>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</si>
  <si>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</si>
  <si>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</si>
  <si>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</si>
  <si>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</si>
  <si>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</si>
  <si>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</si>
  <si>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</si>
  <si>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</si>
  <si>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</si>
  <si>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</si>
  <si>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</si>
  <si>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</si>
  <si>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</si>
  <si>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</si>
  <si>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</si>
  <si>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</si>
  <si>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</si>
  <si>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</si>
  <si>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</si>
  <si>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</si>
  <si>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</si>
  <si>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</si>
  <si>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</si>
  <si>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</si>
  <si>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</si>
  <si>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</si>
  <si>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</si>
  <si>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</si>
  <si>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</si>
  <si>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</si>
  <si>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</si>
  <si>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</si>
  <si>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</si>
  <si>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</si>
  <si>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</si>
  <si>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</si>
  <si>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</si>
  <si>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</si>
  <si>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</si>
  <si>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</si>
  <si>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</si>
  <si>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</si>
  <si>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</si>
  <si>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</si>
  <si>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</si>
  <si>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</si>
  <si>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</si>
  <si>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</si>
  <si>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</si>
  <si>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</si>
  <si>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</si>
  <si>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</si>
  <si>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</si>
  <si>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</si>
  <si>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</si>
  <si>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</si>
  <si>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</si>
  <si>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</si>
  <si>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</si>
  <si>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</si>
  <si>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</si>
  <si>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</si>
  <si>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</si>
  <si>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</si>
  <si>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</si>
  <si>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</si>
  <si>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</si>
  <si>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</si>
  <si>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</si>
  <si>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</si>
  <si>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</si>
  <si>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</si>
  <si>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</si>
  <si>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</si>
  <si>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</si>
  <si>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</si>
  <si>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</si>
  <si>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</si>
  <si>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</si>
  <si>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</si>
  <si>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</si>
  <si>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</si>
  <si>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</si>
  <si>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</si>
  <si>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</si>
  <si>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</si>
  <si>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</si>
  <si>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</si>
  <si>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</si>
  <si>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</si>
  <si>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</si>
  <si>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</si>
  <si>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</si>
  <si>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</si>
  <si>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</si>
  <si>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</si>
  <si>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</si>
  <si>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</si>
  <si>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</si>
  <si>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</si>
  <si>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</si>
  <si>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</si>
  <si>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</si>
  <si>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</si>
  <si>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</si>
  <si>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</si>
  <si>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</si>
  <si>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</si>
  <si>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</si>
  <si>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</si>
  <si>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</si>
  <si>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</si>
  <si>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</si>
  <si>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</si>
  <si>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</si>
  <si>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</si>
  <si>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</si>
  <si>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</si>
  <si>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</si>
  <si>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</si>
  <si>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</si>
  <si>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</si>
  <si>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</si>
  <si>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</si>
  <si>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</si>
  <si>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</si>
  <si>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</si>
  <si>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</si>
  <si>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</si>
  <si>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</si>
  <si>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</si>
  <si>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</si>
  <si>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</si>
  <si>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</si>
  <si>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</si>
  <si>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</si>
  <si>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</si>
  <si>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</si>
  <si>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</si>
  <si>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</si>
  <si>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</si>
  <si>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</si>
  <si>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</si>
  <si>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</si>
  <si>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</si>
  <si>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</si>
  <si>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</si>
  <si>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</si>
  <si>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</si>
  <si>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</si>
  <si>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</si>
  <si>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</si>
  <si>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</si>
  <si>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</si>
  <si>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</si>
  <si>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</si>
  <si>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</si>
  <si>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</si>
  <si>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</si>
  <si>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</si>
  <si>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</si>
  <si>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</si>
  <si>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</si>
  <si>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</si>
  <si>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</si>
  <si>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</si>
  <si>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</si>
  <si>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</si>
  <si>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</si>
  <si>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</si>
  <si>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</si>
  <si>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</si>
  <si>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</si>
  <si>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</si>
  <si>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</si>
  <si>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</si>
  <si>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</si>
  <si>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</si>
  <si>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</si>
  <si>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</si>
  <si>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</si>
  <si>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</si>
  <si>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</si>
  <si>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</si>
  <si>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</si>
  <si>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</si>
  <si>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</si>
  <si>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</si>
  <si>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</si>
  <si>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</si>
  <si>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</si>
  <si>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</si>
  <si>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</si>
  <si>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</si>
  <si>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</si>
  <si>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</si>
  <si>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</si>
  <si>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</si>
  <si>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</si>
  <si>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</si>
  <si>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</si>
  <si>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</si>
  <si>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</si>
  <si>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</si>
  <si>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</si>
  <si>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</si>
  <si>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</si>
  <si>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</si>
  <si>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</si>
  <si>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</si>
  <si>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</si>
  <si>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</si>
  <si>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</si>
  <si>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</si>
  <si>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</si>
  <si>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</si>
  <si>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</si>
  <si>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</si>
  <si>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</si>
  <si>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</si>
  <si>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</si>
  <si>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</si>
  <si>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</si>
  <si>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</si>
  <si>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</si>
  <si>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</si>
  <si>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</si>
  <si>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</si>
  <si>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</si>
  <si>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</si>
  <si>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</si>
  <si>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</si>
  <si>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</si>
  <si>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</si>
  <si>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</si>
  <si>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</si>
  <si>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</si>
  <si>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</si>
  <si>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</si>
  <si>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</si>
  <si>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</si>
  <si>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</si>
  <si>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</si>
  <si>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</si>
  <si>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</si>
  <si>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</si>
  <si>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</si>
  <si>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</si>
  <si>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</si>
  <si>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</si>
  <si>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</si>
  <si>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</si>
  <si>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</si>
  <si>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</si>
  <si>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</si>
  <si>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</si>
  <si>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</si>
  <si>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</si>
  <si>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</si>
  <si>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</si>
  <si>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</si>
  <si>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</si>
  <si>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</si>
  <si>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</si>
  <si>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</si>
  <si>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</si>
  <si>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</si>
  <si>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</si>
  <si>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</si>
  <si>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</si>
  <si>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</si>
  <si>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</si>
  <si>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</si>
  <si>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</si>
  <si>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</si>
  <si>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</si>
  <si>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</si>
  <si>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</si>
  <si>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</si>
  <si>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</si>
  <si>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</si>
  <si>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</si>
  <si>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</si>
  <si>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</si>
  <si>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</si>
  <si>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</si>
  <si>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</si>
  <si>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</si>
  <si>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</si>
  <si>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</si>
  <si>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</si>
  <si>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</si>
  <si>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</si>
  <si>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</si>
  <si>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</si>
  <si>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</si>
  <si>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</si>
  <si>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</si>
  <si>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</si>
  <si>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</si>
  <si>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</si>
  <si>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</si>
  <si>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</si>
  <si>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</si>
  <si>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</si>
  <si>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</si>
  <si>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</si>
  <si>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</si>
  <si>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</si>
  <si>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</si>
  <si>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</si>
  <si>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</si>
  <si>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</si>
  <si>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</si>
  <si>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</si>
  <si>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</si>
  <si>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</si>
  <si>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</si>
  <si>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</si>
  <si>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</si>
  <si>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</si>
  <si>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</si>
  <si>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</si>
  <si>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</si>
  <si>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</si>
  <si>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</si>
  <si>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</si>
  <si>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</si>
  <si>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</si>
  <si>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</si>
  <si>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</si>
  <si>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</si>
  <si>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</si>
  <si>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</si>
  <si>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</si>
  <si>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</si>
  <si>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</si>
  <si>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</si>
  <si>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</si>
  <si>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</si>
  <si>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</si>
  <si>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</si>
  <si>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</si>
  <si>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</si>
  <si>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</si>
  <si>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</si>
  <si>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</si>
  <si>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</si>
  <si>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</si>
  <si>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</si>
  <si>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</si>
  <si>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</si>
  <si>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</si>
  <si>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</si>
  <si>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</si>
  <si>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</si>
  <si>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</si>
  <si>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</si>
  <si>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</si>
  <si>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</si>
  <si>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</si>
  <si>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</si>
  <si>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</si>
  <si>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</si>
  <si>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</si>
  <si>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</si>
  <si>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</si>
  <si>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</si>
  <si>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</si>
  <si>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</si>
  <si>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</si>
  <si>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</si>
  <si>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</si>
  <si>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</si>
  <si>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</si>
  <si>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</si>
  <si>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</si>
  <si>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</si>
  <si>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</si>
  <si>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</si>
  <si>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</si>
  <si>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</si>
  <si>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</si>
  <si>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</si>
  <si>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</si>
  <si>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</si>
  <si>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</si>
  <si>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</si>
  <si>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</si>
  <si>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</si>
  <si>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</si>
  <si>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</si>
  <si>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</si>
  <si>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</si>
  <si>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</si>
  <si>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</si>
  <si>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</si>
  <si>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</si>
  <si>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</si>
  <si>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</si>
  <si>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</si>
  <si>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</si>
  <si>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</si>
  <si>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</si>
  <si>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</si>
  <si>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</si>
  <si>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</si>
  <si>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</si>
  <si>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</si>
  <si>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</si>
  <si>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</si>
  <si>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</si>
  <si>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</si>
  <si>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</si>
  <si>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</si>
  <si>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</si>
  <si>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</si>
  <si>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</si>
  <si>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</si>
  <si>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</si>
  <si>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</si>
  <si>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</si>
  <si>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</si>
  <si>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</si>
  <si>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</si>
  <si>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</si>
  <si>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</si>
  <si>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</si>
  <si>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</si>
  <si>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</si>
  <si>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</si>
  <si>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</si>
  <si>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</si>
  <si>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</si>
  <si>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</si>
  <si>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</si>
  <si>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</si>
  <si>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</si>
  <si>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</si>
  <si>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</si>
  <si>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</si>
  <si>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</si>
  <si>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</si>
  <si>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</si>
  <si>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</si>
  <si>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</si>
  <si>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</si>
  <si>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</si>
  <si>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</si>
  <si>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</si>
  <si>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</si>
  <si>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</si>
  <si>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</si>
  <si>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</si>
  <si>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</si>
  <si>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</si>
  <si>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</si>
  <si>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</si>
  <si>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</si>
  <si>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</si>
  <si>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</si>
  <si>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</si>
  <si>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</si>
  <si>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</si>
  <si>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</si>
  <si>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</si>
  <si>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</si>
  <si>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</si>
  <si>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</si>
  <si>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</si>
  <si>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</si>
  <si>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</si>
  <si>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</si>
  <si>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</si>
  <si>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</si>
  <si>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</si>
  <si>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</si>
  <si>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</si>
  <si>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</si>
  <si>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</si>
  <si>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</si>
  <si>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</si>
  <si>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</si>
  <si>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</si>
  <si>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</si>
  <si>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</si>
  <si>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</si>
  <si>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</si>
  <si>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</si>
  <si>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</si>
  <si>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</si>
  <si>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</si>
  <si>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</si>
  <si>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</si>
  <si>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</si>
  <si>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</si>
  <si>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</si>
  <si>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</si>
  <si>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</si>
  <si>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</si>
  <si>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</si>
  <si>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</si>
  <si>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</si>
  <si>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</si>
  <si>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</si>
  <si>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</si>
  <si>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</si>
  <si>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</si>
  <si>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</si>
  <si>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</si>
  <si>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</si>
  <si>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</si>
  <si>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</si>
  <si>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</si>
  <si>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</si>
  <si>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</si>
  <si>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</si>
  <si>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</si>
  <si>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</si>
  <si>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</si>
  <si>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</si>
  <si>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</si>
  <si>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</si>
  <si>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</si>
  <si>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</si>
  <si>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</si>
  <si>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</si>
  <si>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</si>
  <si>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</si>
  <si>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</si>
  <si>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</si>
  <si>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</si>
  <si>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</si>
  <si>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</si>
  <si>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</si>
  <si>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</si>
  <si>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</si>
  <si>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</si>
  <si>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</si>
  <si>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</si>
  <si>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</si>
  <si>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</si>
  <si>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</si>
  <si>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</si>
  <si>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</si>
  <si>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</si>
  <si>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</si>
  <si>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</si>
  <si>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</si>
  <si>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</si>
  <si>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</si>
  <si>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</si>
  <si>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</si>
  <si>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</si>
  <si>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</si>
  <si>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</si>
  <si>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</si>
  <si>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</si>
  <si>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</si>
  <si>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</si>
  <si>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</si>
  <si>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</si>
  <si>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</si>
  <si>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</si>
  <si>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</si>
  <si>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</si>
  <si>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</si>
  <si>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</si>
  <si>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</si>
  <si>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</si>
  <si>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</si>
  <si>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</si>
  <si>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</si>
  <si>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</si>
  <si>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</si>
  <si>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</si>
  <si>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</si>
  <si>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</si>
  <si>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</si>
  <si>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</si>
  <si>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</si>
  <si>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</si>
  <si>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</si>
  <si>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</si>
  <si>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</si>
  <si>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</si>
  <si>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</si>
  <si>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</si>
  <si>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</si>
  <si>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</si>
  <si>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</si>
  <si>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</si>
  <si>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</si>
  <si>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</si>
  <si>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</si>
  <si>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</si>
  <si>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</si>
  <si>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</si>
  <si>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</si>
  <si>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</si>
  <si>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</si>
  <si>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</si>
  <si>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</si>
  <si>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</si>
  <si>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</si>
  <si>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</si>
  <si>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</si>
  <si>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</si>
  <si>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</si>
  <si>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</si>
  <si>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</si>
  <si>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</si>
  <si>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</si>
  <si>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</si>
  <si>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</si>
  <si>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</si>
  <si>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</si>
  <si>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</si>
  <si>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</si>
  <si>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</si>
  <si>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</si>
  <si>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</si>
  <si>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</si>
  <si>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</si>
  <si>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</si>
  <si>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</si>
  <si>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</si>
  <si>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</si>
  <si>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</si>
  <si>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</si>
  <si>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</si>
  <si>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</si>
  <si>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</si>
  <si>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</si>
  <si>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</si>
  <si>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</si>
  <si>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</si>
  <si>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</si>
  <si>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</si>
  <si>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</si>
  <si>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</si>
  <si>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</si>
  <si>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</si>
  <si>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</si>
  <si>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</si>
  <si>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</si>
  <si>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</si>
  <si>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</si>
  <si>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</si>
  <si>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</si>
  <si>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</si>
  <si>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</si>
  <si>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</si>
  <si>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</si>
  <si>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</si>
  <si>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</si>
  <si>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</si>
  <si>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</si>
  <si>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</si>
  <si>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</si>
  <si>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</si>
  <si>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</si>
  <si>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</si>
  <si>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</si>
  <si>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</si>
  <si>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</si>
  <si>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</si>
  <si>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</si>
  <si>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</si>
  <si>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</si>
  <si>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</si>
  <si>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</si>
  <si>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</si>
  <si>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</si>
  <si>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</si>
  <si>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</si>
  <si>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</si>
  <si>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</si>
  <si>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</si>
  <si>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</si>
  <si>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</si>
  <si>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</si>
  <si>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</si>
  <si>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</si>
  <si>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</si>
  <si>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</si>
  <si>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</si>
  <si>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</si>
  <si>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</si>
  <si>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</si>
  <si>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</si>
  <si>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</si>
  <si>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</si>
  <si>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</si>
  <si>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</si>
  <si>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</si>
  <si>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</si>
  <si>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</si>
  <si>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</si>
  <si>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</si>
  <si>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</si>
  <si>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</si>
  <si>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</si>
  <si>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</si>
  <si>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</si>
  <si>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</si>
  <si>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</si>
  <si>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</si>
  <si>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</si>
  <si>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</si>
  <si>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</si>
  <si>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</si>
  <si>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</si>
  <si>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</si>
  <si>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</si>
  <si>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</si>
  <si>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</si>
  <si>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</si>
  <si>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</si>
  <si>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</si>
  <si>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</si>
  <si>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</si>
  <si>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</si>
  <si>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</si>
  <si>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</si>
  <si>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</si>
  <si>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</si>
  <si>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</si>
  <si>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</si>
  <si>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</si>
  <si>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</si>
  <si>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</si>
  <si>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</si>
  <si>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</si>
  <si>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</si>
  <si>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</si>
  <si>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</si>
  <si>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</si>
  <si>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</si>
  <si>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</si>
  <si>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</si>
  <si>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</si>
  <si>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</si>
  <si>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</si>
  <si>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</si>
  <si>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</si>
  <si>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</si>
  <si>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</si>
  <si>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</si>
  <si>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</si>
  <si>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</si>
  <si>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</si>
  <si>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</si>
  <si>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</si>
  <si>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</si>
  <si>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</si>
  <si>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</si>
  <si>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</si>
  <si>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</si>
  <si>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</si>
  <si>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</si>
  <si>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</si>
  <si>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</si>
  <si>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</si>
  <si>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</si>
  <si>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</si>
  <si>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</si>
  <si>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</si>
  <si>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</si>
  <si>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</si>
  <si>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</si>
  <si>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</si>
  <si>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</si>
  <si>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</si>
  <si>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</si>
  <si>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</si>
  <si>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</si>
  <si>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</si>
  <si>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</si>
  <si>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</si>
  <si>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</si>
  <si>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</si>
  <si>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</si>
  <si>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</si>
  <si>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</si>
  <si>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</si>
  <si>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</si>
  <si>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</si>
  <si>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</si>
  <si>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</si>
  <si>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</si>
  <si>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</si>
  <si>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</si>
  <si>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</si>
  <si>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</si>
  <si>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</si>
  <si>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</si>
  <si>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</si>
  <si>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</si>
  <si>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</si>
  <si>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</si>
  <si>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</si>
  <si>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</si>
  <si>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</si>
  <si>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</si>
  <si>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</si>
  <si>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</si>
  <si>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</si>
  <si>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</si>
  <si>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</si>
  <si>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</si>
  <si>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</si>
  <si>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</si>
  <si>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</si>
  <si>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</si>
  <si>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</si>
  <si>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</si>
  <si>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</si>
  <si>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</si>
  <si>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</si>
  <si>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</si>
  <si>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</si>
  <si>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</si>
  <si>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</si>
  <si>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</si>
  <si>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</si>
  <si>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</si>
  <si>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</si>
  <si>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</si>
  <si>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</si>
  <si>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</si>
  <si>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</si>
  <si>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</si>
  <si>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</si>
  <si>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</si>
  <si>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</si>
  <si>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</si>
  <si>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</si>
  <si>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</si>
  <si>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</si>
  <si>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</si>
  <si>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</si>
  <si>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</si>
  <si>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</si>
  <si>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</si>
  <si>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</si>
  <si>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</si>
  <si>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</si>
  <si>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</si>
  <si>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</si>
  <si>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</si>
  <si>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</si>
  <si>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</si>
  <si>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</si>
  <si>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</si>
  <si>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</si>
  <si>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</si>
  <si>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</si>
  <si>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</si>
  <si>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</si>
  <si>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</si>
  <si>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</si>
  <si>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</si>
  <si>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</si>
  <si>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</si>
  <si>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</si>
  <si>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</si>
  <si>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</si>
  <si>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</si>
  <si>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</si>
  <si>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</si>
  <si>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</si>
  <si>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</si>
  <si>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</si>
  <si>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</si>
  <si>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</si>
  <si>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</si>
  <si>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</si>
  <si>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</si>
  <si>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</si>
  <si>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</si>
  <si>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</si>
  <si>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</si>
  <si>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</si>
  <si>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</si>
  <si>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</si>
  <si>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</si>
  <si>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</si>
  <si>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</si>
  <si>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</si>
  <si>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</si>
  <si>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</si>
  <si>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</si>
  <si>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</si>
  <si>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</si>
  <si>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</si>
  <si>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</si>
  <si>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</si>
  <si>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</si>
  <si>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</si>
  <si>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</si>
  <si>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</si>
  <si>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</si>
  <si>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</si>
  <si>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</si>
  <si>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</si>
  <si>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</si>
  <si>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</si>
  <si>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</si>
  <si>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</si>
  <si>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</si>
  <si>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</si>
  <si>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</si>
  <si>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</si>
  <si>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</si>
  <si>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</si>
  <si>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</si>
  <si>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</si>
  <si>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</si>
  <si>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</si>
  <si>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</si>
  <si>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</si>
  <si>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</si>
  <si>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</si>
  <si>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</si>
  <si>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</si>
  <si>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</si>
  <si>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</si>
  <si>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</si>
  <si>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</si>
  <si>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</si>
  <si>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</si>
  <si>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</si>
  <si>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</si>
  <si>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</si>
  <si>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</si>
  <si>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</si>
  <si>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</si>
  <si>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</si>
  <si>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</si>
  <si>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</si>
  <si>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</si>
  <si>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</si>
  <si>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</si>
  <si>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</si>
  <si>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</si>
  <si>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</si>
  <si>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</si>
  <si>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</si>
  <si>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</si>
  <si>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</si>
  <si>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</si>
  <si>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</si>
  <si>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</si>
  <si>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</si>
  <si>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</si>
  <si>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</si>
  <si>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</si>
  <si>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</si>
  <si>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</si>
  <si>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</si>
  <si>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</si>
  <si>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</si>
  <si>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</si>
  <si>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</si>
  <si>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</si>
  <si>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</si>
  <si>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</si>
  <si>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</si>
  <si>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</si>
  <si>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</si>
  <si>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</si>
  <si>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</si>
  <si>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</si>
  <si>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</si>
  <si>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</si>
  <si>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</si>
  <si>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</si>
  <si>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</si>
  <si>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</si>
  <si>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</si>
  <si>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</si>
  <si>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</si>
  <si>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</si>
  <si>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</si>
  <si>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</si>
  <si>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</si>
  <si>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</si>
  <si>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</si>
  <si>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</si>
  <si>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</si>
  <si>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</si>
  <si>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</si>
  <si>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</si>
  <si>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</si>
  <si>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</si>
  <si>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</si>
  <si>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</si>
  <si>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</si>
  <si>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</si>
  <si>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</si>
  <si>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</si>
  <si>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</si>
  <si>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</si>
  <si>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</si>
  <si>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</si>
  <si>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</si>
  <si>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</si>
  <si>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</si>
  <si>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</si>
  <si>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</si>
  <si>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</si>
  <si>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</si>
  <si>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</si>
  <si>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</si>
  <si>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</si>
  <si>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</si>
  <si>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</si>
  <si>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</si>
  <si>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</si>
  <si>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</si>
  <si>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</si>
  <si>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</si>
  <si>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</si>
  <si>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</si>
  <si>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</si>
  <si>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</si>
  <si>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</si>
  <si>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</si>
  <si>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</si>
  <si>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</si>
  <si>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</si>
  <si>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</si>
  <si>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</si>
  <si>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</si>
  <si>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</si>
  <si>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</si>
  <si>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</si>
  <si>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</si>
  <si>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</si>
  <si>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</si>
  <si>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</si>
  <si>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</si>
  <si>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</si>
  <si>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</si>
  <si>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</si>
  <si>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</si>
  <si>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</si>
  <si>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</si>
  <si>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</si>
  <si>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</si>
  <si>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</si>
  <si>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</si>
  <si>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</si>
  <si>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</si>
  <si>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</si>
  <si>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</si>
  <si>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</si>
  <si>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</si>
  <si>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</si>
  <si>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</si>
  <si>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</si>
  <si>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</si>
  <si>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</si>
  <si>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</si>
  <si>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</si>
  <si>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</si>
  <si>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</si>
  <si>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</si>
  <si>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</si>
  <si>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</si>
  <si>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</si>
  <si>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</si>
  <si>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</si>
  <si>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</si>
  <si>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</si>
  <si>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</si>
  <si>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</si>
  <si>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</si>
  <si>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</si>
  <si>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</si>
  <si>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</si>
  <si>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</si>
  <si>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</si>
  <si>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</si>
  <si>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</si>
  <si>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</si>
  <si>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</si>
  <si>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</si>
  <si>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</si>
  <si>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</si>
  <si>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</si>
  <si>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</si>
  <si>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</si>
  <si>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</si>
  <si>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</si>
  <si>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</si>
  <si>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</si>
  <si>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</si>
  <si>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</si>
  <si>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</si>
  <si>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</si>
  <si>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</si>
  <si>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</si>
  <si>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</si>
  <si>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</si>
  <si>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</si>
  <si>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</si>
  <si>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</si>
  <si>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</si>
  <si>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</si>
  <si>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</si>
  <si>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</si>
  <si>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</si>
  <si>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</si>
  <si>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</si>
  <si>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</si>
  <si>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</si>
  <si>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</si>
  <si>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</si>
  <si>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</si>
  <si>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</si>
  <si>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</si>
  <si>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</si>
  <si>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</si>
  <si>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</si>
  <si>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</si>
  <si>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</si>
  <si>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</si>
  <si>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</si>
  <si>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</si>
  <si>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</si>
  <si>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</si>
  <si>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</si>
  <si>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</si>
  <si>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</si>
  <si>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</si>
  <si>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</si>
  <si>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</si>
  <si>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</si>
  <si>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</si>
  <si>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</si>
  <si>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</si>
  <si>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</si>
  <si>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</si>
  <si>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</si>
  <si>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</si>
  <si>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</si>
  <si>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</si>
  <si>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</si>
  <si>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</si>
  <si>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</si>
  <si>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</si>
  <si>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</si>
  <si>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</si>
  <si>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</si>
  <si>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</si>
  <si>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</si>
  <si>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</si>
  <si>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</si>
  <si>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</si>
  <si>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</si>
  <si>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</si>
  <si>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</si>
  <si>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</si>
  <si>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</si>
  <si>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</si>
  <si>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</si>
  <si>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</si>
  <si>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</si>
  <si>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</si>
  <si>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</si>
  <si>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</si>
  <si>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</si>
  <si>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</si>
  <si>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</si>
  <si>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</si>
  <si>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</si>
  <si>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</si>
  <si>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</si>
  <si>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</si>
  <si>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</si>
  <si>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</si>
  <si>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</si>
  <si>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</si>
  <si>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</si>
  <si>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</si>
  <si>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</si>
  <si>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</si>
  <si>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</si>
  <si>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</si>
  <si>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</si>
  <si>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</si>
  <si>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</si>
  <si>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</si>
  <si>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</si>
  <si>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</si>
  <si>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</si>
  <si>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</si>
  <si>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</si>
  <si>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</si>
  <si>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</si>
  <si>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</si>
  <si>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</si>
  <si>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</si>
  <si>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</si>
  <si>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</si>
  <si>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</si>
  <si>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</si>
  <si>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</si>
  <si>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</si>
  <si>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</si>
  <si>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</si>
  <si>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</si>
  <si>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</si>
  <si>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</si>
  <si>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</si>
  <si>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</si>
  <si>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</si>
  <si>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</si>
  <si>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</si>
  <si>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</si>
  <si>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</si>
  <si>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</si>
  <si>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</si>
  <si>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</si>
  <si>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</si>
  <si>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</si>
  <si>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</si>
  <si>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</si>
  <si>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</si>
  <si>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</si>
  <si>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</si>
  <si>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</si>
  <si>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</si>
  <si>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</si>
  <si>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</si>
  <si>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</si>
  <si>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</si>
  <si>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</si>
  <si>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</si>
  <si>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</si>
  <si>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</si>
  <si>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</si>
  <si>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</si>
  <si>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</si>
  <si>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</si>
  <si>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</si>
  <si>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</si>
  <si>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</si>
  <si>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</si>
  <si>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</si>
  <si>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</si>
  <si>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</si>
  <si>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</si>
  <si>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</si>
  <si>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</si>
  <si>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</si>
  <si>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</si>
  <si>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</si>
  <si>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</si>
  <si>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</si>
  <si>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</si>
  <si>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</si>
  <si>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</si>
  <si>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</si>
  <si>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</si>
  <si>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</si>
  <si>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</si>
  <si>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</si>
  <si>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</si>
  <si>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</si>
  <si>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</si>
  <si>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</si>
  <si>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</si>
  <si>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</si>
  <si>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</si>
  <si>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</si>
  <si>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</si>
  <si>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</si>
  <si>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</si>
  <si>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</si>
  <si>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</si>
  <si>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</si>
  <si>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</si>
  <si>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</si>
  <si>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</si>
  <si>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</si>
  <si>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</si>
  <si>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</si>
  <si>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</si>
  <si>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</si>
  <si>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</si>
  <si>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</si>
  <si>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</si>
  <si>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</si>
  <si>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</si>
  <si>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</si>
  <si>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</si>
  <si>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</si>
  <si>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</si>
  <si>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</si>
  <si>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</si>
  <si>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</si>
  <si>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</si>
  <si>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</si>
  <si>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</si>
  <si>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</si>
  <si>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</si>
  <si>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</si>
  <si>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</si>
  <si>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</si>
  <si>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</si>
  <si>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</si>
  <si>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</si>
  <si>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</si>
  <si>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</si>
  <si>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</si>
  <si>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</si>
  <si>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</si>
  <si>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</si>
  <si>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</si>
  <si>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</si>
  <si>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</si>
  <si>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</si>
  <si>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</si>
  <si>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</si>
  <si>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</si>
  <si>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</si>
  <si>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</si>
  <si>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</si>
  <si>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</si>
  <si>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</si>
  <si>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</si>
  <si>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</si>
  <si>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</si>
  <si>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</si>
  <si>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</si>
  <si>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</si>
  <si>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</si>
  <si>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</si>
  <si>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</si>
  <si>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</si>
  <si>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</si>
  <si>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</si>
  <si>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</si>
  <si>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</si>
  <si>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</si>
  <si>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</si>
  <si>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</si>
  <si>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</si>
  <si>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</si>
  <si>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</si>
  <si>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</si>
  <si>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</si>
  <si>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</si>
  <si>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</si>
  <si>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</si>
  <si>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</si>
  <si>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</si>
  <si>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</si>
  <si>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</si>
  <si>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</si>
  <si>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</si>
  <si>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</si>
  <si>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</si>
  <si>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</si>
  <si>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</si>
  <si>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</si>
  <si>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</si>
  <si>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</si>
  <si>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</si>
  <si>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</si>
  <si>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</si>
  <si>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</si>
  <si>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</si>
  <si>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</si>
  <si>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</si>
  <si>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</si>
  <si>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</si>
  <si>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</si>
  <si>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</si>
  <si>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</si>
  <si>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</si>
  <si>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</si>
  <si>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</si>
  <si>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</si>
  <si>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</si>
  <si>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</si>
  <si>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</si>
  <si>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</si>
  <si>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</si>
  <si>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</si>
  <si>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</si>
  <si>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</si>
  <si>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</si>
  <si>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</si>
  <si>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</si>
  <si>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</si>
  <si>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</si>
  <si>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</si>
  <si>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</si>
  <si>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</si>
  <si>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</si>
  <si>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</si>
  <si>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</si>
  <si>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</si>
  <si>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</si>
  <si>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</si>
  <si>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</si>
  <si>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</si>
  <si>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</si>
  <si>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</si>
  <si>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</si>
  <si>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</si>
  <si>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</si>
  <si>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</si>
  <si>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</si>
  <si>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</si>
  <si>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</si>
  <si>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</si>
  <si>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</si>
  <si>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</si>
  <si>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</si>
  <si>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</si>
  <si>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</si>
  <si>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</si>
  <si>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</si>
  <si>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</si>
  <si>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</si>
  <si>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</si>
  <si>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</si>
  <si>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</si>
  <si>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</si>
  <si>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</si>
  <si>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</si>
  <si>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</si>
  <si>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</si>
  <si>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</si>
  <si>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</si>
  <si>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</si>
  <si>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</si>
  <si>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</si>
  <si>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</si>
  <si>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</si>
  <si>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</si>
  <si>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</si>
  <si>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</si>
  <si>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</si>
  <si>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</si>
  <si>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</si>
  <si>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</si>
  <si>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</si>
  <si>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</si>
  <si>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</si>
  <si>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</si>
  <si>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</si>
  <si>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</si>
  <si>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</si>
  <si>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</si>
  <si>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</si>
  <si>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</si>
  <si>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</si>
  <si>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</si>
  <si>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</si>
  <si>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</si>
  <si>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</si>
  <si>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</si>
  <si>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</si>
  <si>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</si>
  <si>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</si>
  <si>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</si>
  <si>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</si>
  <si>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</si>
  <si>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</si>
  <si>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</si>
  <si>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</si>
  <si>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</si>
  <si>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</si>
  <si>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</si>
  <si>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</si>
  <si>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</si>
  <si>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</si>
  <si>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</si>
  <si>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</si>
  <si>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</si>
  <si>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</si>
  <si>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</si>
  <si>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</si>
  <si>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</si>
  <si>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</si>
  <si>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</si>
  <si>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</si>
  <si>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</si>
  <si>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</si>
  <si>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</si>
  <si>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</si>
  <si>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</si>
  <si>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</si>
  <si>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</si>
  <si>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</si>
  <si>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</si>
  <si>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</si>
  <si>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</si>
  <si>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</si>
  <si>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</si>
  <si>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</si>
  <si>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</si>
  <si>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</si>
  <si>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</si>
  <si>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</si>
  <si>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</si>
  <si>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</si>
  <si>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</si>
  <si>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</si>
  <si>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</si>
  <si>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</si>
  <si>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</si>
  <si>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</si>
  <si>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</si>
  <si>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</si>
  <si>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</si>
  <si>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</si>
  <si>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</si>
  <si>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</si>
  <si>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</si>
  <si>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</si>
  <si>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</si>
  <si>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</si>
  <si>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</si>
  <si>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</si>
  <si>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</si>
  <si>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</si>
  <si>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</si>
  <si>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</si>
  <si>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</si>
  <si>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</si>
  <si>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</si>
  <si>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</si>
  <si>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</si>
  <si>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</si>
  <si>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</si>
  <si>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</si>
  <si>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</si>
  <si>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</si>
  <si>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</si>
  <si>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</si>
  <si>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</si>
  <si>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</si>
  <si>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</si>
  <si>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</si>
  <si>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</si>
  <si>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</si>
  <si>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</si>
  <si>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</si>
  <si>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</si>
  <si>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</si>
  <si>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</si>
  <si>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</si>
  <si>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</si>
  <si>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</si>
  <si>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</si>
  <si>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</si>
  <si>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</si>
  <si>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</si>
  <si>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</si>
  <si>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</si>
  <si>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</si>
  <si>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</si>
  <si>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</si>
  <si>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</si>
  <si>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</si>
  <si>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</si>
  <si>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</si>
  <si>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</si>
  <si>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</si>
  <si>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</si>
  <si>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</si>
  <si>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</si>
  <si>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</si>
  <si>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</si>
  <si>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</si>
  <si>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</si>
  <si>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</si>
  <si>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</si>
  <si>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</si>
  <si>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</si>
  <si>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</si>
  <si>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</si>
  <si>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</si>
  <si>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</si>
  <si>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</si>
  <si>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</si>
  <si>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</si>
  <si>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</si>
  <si>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</si>
  <si>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</si>
  <si>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</si>
  <si>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</si>
  <si>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</si>
  <si>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</si>
  <si>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</si>
  <si>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</si>
  <si>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</si>
  <si>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</si>
  <si>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</si>
  <si>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</si>
  <si>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</si>
  <si>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</si>
  <si>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</si>
  <si>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</si>
  <si>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</si>
  <si>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</si>
  <si>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</si>
  <si>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</si>
  <si>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</si>
  <si>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</si>
  <si>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</si>
  <si>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</si>
  <si>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</si>
  <si>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</si>
  <si>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</si>
  <si>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</si>
  <si>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</si>
  <si>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</si>
  <si>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</si>
  <si>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</si>
  <si>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</si>
  <si>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</si>
  <si>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</si>
  <si>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</si>
  <si>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</si>
  <si>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</si>
  <si>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</si>
  <si>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</si>
  <si>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</si>
  <si>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</si>
  <si>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</si>
  <si>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</si>
  <si>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</si>
  <si>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</si>
  <si>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</si>
  <si>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</si>
  <si>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</si>
  <si>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</si>
  <si>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</si>
  <si>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</si>
  <si>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</si>
  <si>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</si>
  <si>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</si>
  <si>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</si>
  <si>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</si>
  <si>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</si>
  <si>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</si>
  <si>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</si>
  <si>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</si>
  <si>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</si>
  <si>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</si>
  <si>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</si>
  <si>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</si>
  <si>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</si>
  <si>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</si>
  <si>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</si>
  <si>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</si>
  <si>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</si>
  <si>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</si>
  <si>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</si>
  <si>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</si>
  <si>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</si>
  <si>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</si>
  <si>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</si>
  <si>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</si>
  <si>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</si>
  <si>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</si>
  <si>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</si>
  <si>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</si>
  <si>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</si>
  <si>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</si>
  <si>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</si>
  <si>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</si>
  <si>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</si>
  <si>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</si>
  <si>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</si>
  <si>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</si>
  <si>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</si>
  <si>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</si>
  <si>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</si>
  <si>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</si>
  <si>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</si>
  <si>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</si>
  <si>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</si>
  <si>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</si>
  <si>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</si>
  <si>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</si>
  <si>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</si>
  <si>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</si>
  <si>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</si>
  <si>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</si>
  <si>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</si>
  <si>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</si>
  <si>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</si>
  <si>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</si>
  <si>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</si>
  <si>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</si>
  <si>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</si>
  <si>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</si>
  <si>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</si>
  <si>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</si>
  <si>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</si>
  <si>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</si>
  <si>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</si>
  <si>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</si>
  <si>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</si>
  <si>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</si>
  <si>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</si>
  <si>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</si>
  <si>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</si>
  <si>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</si>
  <si>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</si>
  <si>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</si>
  <si>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</si>
  <si>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</si>
  <si>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</si>
  <si>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</si>
  <si>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</si>
  <si>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</si>
  <si>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</si>
  <si>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</si>
  <si>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</si>
  <si>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</si>
  <si>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</si>
  <si>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</si>
  <si>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</si>
  <si>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</si>
  <si>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</si>
  <si>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</si>
  <si>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</si>
  <si>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</si>
  <si>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</si>
  <si>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</si>
  <si>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</si>
  <si>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</si>
  <si>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</si>
  <si>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</si>
  <si>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</si>
  <si>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</si>
  <si>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</si>
  <si>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</si>
  <si>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</si>
  <si>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</si>
  <si>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</si>
  <si>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</si>
  <si>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</si>
  <si>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</si>
  <si>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</si>
  <si>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</si>
  <si>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</si>
  <si>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</si>
  <si>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</si>
  <si>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</si>
  <si>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</si>
  <si>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</si>
  <si>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</si>
  <si>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</si>
  <si>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</si>
  <si>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</si>
  <si>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</si>
  <si>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</si>
  <si>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</si>
  <si>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</si>
  <si>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</si>
  <si>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</si>
  <si>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</si>
  <si>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</si>
  <si>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</si>
  <si>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</si>
  <si>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</si>
  <si>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</si>
  <si>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</si>
  <si>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</si>
  <si>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</si>
  <si>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</si>
  <si>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</si>
  <si>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</si>
  <si>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</si>
  <si>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</si>
  <si>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</si>
  <si>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</si>
  <si>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</si>
  <si>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</si>
  <si>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</si>
  <si>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</si>
  <si>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</si>
  <si>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</si>
  <si>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</si>
  <si>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</si>
  <si>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</si>
  <si>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</si>
  <si>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</si>
  <si>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</si>
  <si>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</si>
  <si>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</si>
  <si>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</si>
  <si>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</si>
  <si>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</si>
  <si>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</si>
  <si>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</si>
  <si>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</si>
  <si>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</si>
  <si>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</si>
  <si>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</si>
  <si>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</si>
  <si>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</si>
  <si>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</si>
  <si>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</si>
  <si>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</si>
  <si>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</si>
  <si>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</si>
  <si>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</si>
  <si>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</si>
  <si>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</si>
  <si>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</si>
  <si>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</si>
  <si>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</si>
  <si>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</si>
  <si>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</si>
  <si>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</si>
  <si>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</si>
  <si>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</si>
  <si>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</si>
  <si>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</si>
  <si>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</si>
  <si>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</si>
  <si>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</si>
  <si>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</si>
  <si>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</si>
  <si>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</si>
  <si>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</si>
  <si>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</si>
  <si>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</si>
  <si>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</si>
  <si>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</si>
  <si>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</si>
  <si>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</si>
  <si>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</si>
  <si>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</si>
  <si>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</si>
  <si>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</si>
  <si>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</si>
  <si>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</si>
  <si>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</si>
  <si>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</si>
  <si>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</si>
  <si>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</si>
  <si>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</si>
  <si>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</si>
  <si>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</si>
  <si>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</si>
  <si>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</si>
  <si>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</si>
  <si>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</si>
  <si>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</si>
  <si>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</si>
  <si>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</si>
  <si>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</si>
  <si>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</si>
  <si>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</si>
  <si>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</si>
  <si>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</si>
  <si>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</si>
  <si>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</si>
  <si>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</si>
  <si>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</si>
  <si>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</si>
  <si>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</si>
  <si>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</si>
  <si>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</si>
  <si>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</si>
  <si>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</si>
  <si>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</si>
  <si>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</si>
  <si>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</si>
  <si>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</si>
  <si>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</si>
  <si>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</si>
  <si>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</si>
  <si>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</si>
  <si>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</si>
  <si>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</si>
  <si>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</si>
  <si>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</si>
  <si>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</si>
  <si>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</si>
  <si>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</si>
  <si>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</si>
  <si>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</si>
  <si>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</si>
  <si>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</si>
  <si>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</si>
  <si>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</si>
  <si>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</si>
  <si>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</si>
  <si>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</si>
  <si>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</si>
  <si>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</si>
  <si>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</si>
  <si>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</si>
  <si>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</si>
  <si>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</si>
  <si>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</si>
  <si>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</si>
  <si>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</si>
  <si>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</si>
  <si>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</si>
  <si>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</si>
  <si>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</si>
  <si>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</si>
  <si>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</si>
  <si>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</si>
  <si>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</si>
  <si>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</si>
  <si>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</si>
  <si>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</si>
  <si>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</si>
  <si>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</si>
  <si>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</si>
  <si>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</si>
  <si>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</si>
  <si>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</si>
  <si>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</si>
  <si>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</si>
  <si>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</si>
  <si>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</si>
  <si>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</si>
  <si>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</si>
  <si>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</si>
  <si>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</si>
  <si>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</si>
  <si>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</si>
  <si>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</si>
  <si>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</si>
  <si>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</si>
  <si>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</si>
  <si>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</si>
  <si>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</si>
  <si>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</si>
  <si>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</si>
  <si>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</si>
  <si>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</si>
  <si>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</si>
  <si>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</si>
  <si>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</si>
  <si>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</si>
  <si>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</si>
  <si>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</si>
  <si>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</si>
  <si>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</si>
  <si>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</si>
  <si>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</si>
  <si>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</si>
  <si>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</si>
  <si>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</si>
  <si>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</si>
  <si>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</si>
  <si>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</si>
  <si>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</si>
  <si>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</si>
  <si>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</si>
  <si>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</si>
  <si>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</si>
  <si>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</si>
  <si>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</si>
  <si>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</si>
  <si>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</si>
  <si>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</si>
  <si>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</si>
  <si>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</si>
  <si>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</si>
  <si>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</si>
  <si>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</si>
  <si>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</si>
  <si>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</si>
  <si>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</si>
  <si>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</si>
  <si>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</si>
  <si>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</si>
  <si>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</si>
  <si>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</si>
  <si>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</si>
  <si>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</si>
  <si>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</si>
  <si>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</si>
  <si>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</si>
  <si>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</si>
  <si>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</si>
  <si>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</si>
  <si>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</si>
  <si>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</si>
  <si>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</si>
  <si>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</si>
  <si>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</si>
  <si>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</si>
  <si>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</si>
  <si>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</si>
  <si>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</si>
  <si>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</si>
  <si>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</si>
  <si>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</si>
  <si>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</si>
  <si>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</si>
  <si>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</si>
  <si>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</si>
  <si>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</si>
  <si>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</si>
  <si>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</si>
  <si>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</si>
  <si>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</si>
  <si>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</si>
  <si>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</si>
  <si>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</si>
  <si>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</si>
  <si>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</si>
  <si>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</si>
  <si>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</si>
  <si>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</si>
  <si>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</si>
  <si>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</si>
  <si>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</si>
  <si>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</si>
  <si>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</si>
  <si>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</si>
  <si>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</si>
  <si>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</si>
  <si>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</si>
  <si>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</si>
  <si>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</si>
  <si>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</si>
  <si>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</si>
  <si>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</si>
  <si>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</si>
  <si>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</si>
  <si>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</si>
  <si>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</si>
  <si>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</si>
  <si>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</si>
  <si>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</si>
  <si>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</si>
  <si>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</si>
  <si>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</si>
  <si>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</si>
  <si>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</si>
  <si>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</si>
  <si>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</si>
  <si>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</si>
  <si>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</si>
  <si>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</si>
  <si>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</si>
  <si>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</si>
  <si>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</si>
  <si>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</si>
  <si>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</si>
  <si>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</si>
  <si>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</si>
  <si>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</si>
  <si>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</si>
  <si>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</si>
  <si>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</si>
  <si>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</si>
  <si>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</si>
  <si>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</si>
  <si>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</si>
  <si>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</si>
  <si>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</si>
  <si>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</si>
  <si>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</si>
  <si>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</si>
  <si>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</si>
  <si>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</si>
  <si>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</si>
  <si>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</si>
  <si>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</si>
  <si>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</si>
  <si>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</si>
  <si>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</si>
  <si>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</si>
  <si>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</si>
  <si>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</si>
  <si>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</si>
  <si>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</si>
  <si>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</si>
  <si>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</si>
  <si>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</si>
  <si>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</si>
  <si>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</si>
  <si>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</si>
  <si>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</si>
  <si>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</si>
  <si>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</si>
  <si>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</si>
  <si>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</si>
  <si>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</si>
  <si>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</si>
  <si>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</si>
  <si>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</si>
  <si>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</si>
  <si>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</si>
  <si>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</si>
  <si>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</si>
  <si>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</si>
  <si>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</si>
  <si>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</si>
  <si>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</si>
  <si>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</si>
  <si>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</si>
  <si>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</si>
  <si>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</si>
  <si>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</si>
  <si>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</si>
  <si>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</si>
  <si>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</si>
  <si>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</si>
  <si>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</si>
  <si>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</si>
  <si>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</si>
  <si>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</si>
  <si>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</si>
  <si>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</si>
  <si>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</si>
  <si>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</si>
  <si>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</si>
  <si>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</si>
  <si>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</si>
  <si>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</si>
  <si>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</si>
  <si>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</si>
  <si>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</si>
  <si>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</si>
  <si>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</si>
  <si>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</si>
  <si>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</si>
  <si>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</si>
  <si>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</si>
  <si>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</si>
  <si>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</si>
  <si>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</si>
  <si>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</si>
  <si>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</si>
  <si>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</si>
  <si>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</si>
  <si>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</si>
  <si>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</si>
  <si>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</si>
  <si>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</si>
  <si>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</si>
  <si>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</si>
  <si>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</si>
  <si>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</si>
  <si>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</si>
  <si>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</si>
  <si>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</si>
  <si>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</si>
  <si>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</si>
  <si>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</si>
  <si>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</si>
  <si>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</si>
  <si>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</si>
  <si>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</si>
  <si>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</si>
  <si>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</si>
  <si>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</si>
  <si>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</si>
  <si>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</si>
  <si>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</si>
  <si>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</si>
  <si>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</si>
  <si>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</si>
  <si>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</si>
  <si>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</si>
  <si>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</si>
  <si>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</si>
  <si>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</si>
  <si>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</si>
  <si>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</si>
  <si>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</si>
  <si>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</si>
  <si>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</si>
  <si>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</si>
  <si>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</si>
  <si>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</si>
  <si>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</si>
  <si>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</si>
  <si>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</si>
  <si>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</si>
  <si>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</si>
  <si>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</si>
  <si>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</si>
  <si>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</si>
  <si>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</si>
  <si>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</si>
  <si>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</si>
  <si>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</si>
  <si>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</si>
  <si>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</si>
  <si>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</si>
  <si>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</si>
  <si>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</si>
  <si>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</si>
  <si>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</si>
  <si>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</si>
  <si>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</si>
  <si>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</si>
  <si>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</si>
  <si>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</si>
  <si>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</si>
  <si>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</si>
  <si>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</si>
  <si>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</si>
  <si>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</si>
  <si>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</si>
  <si>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</si>
  <si>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</si>
  <si>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</si>
  <si>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</si>
  <si>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</si>
  <si>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</si>
  <si>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</si>
  <si>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</si>
  <si>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</si>
  <si>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</si>
  <si>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</si>
  <si>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</si>
  <si>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</si>
  <si>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</si>
  <si>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</si>
  <si>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</si>
  <si>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</si>
  <si>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</si>
  <si>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</si>
  <si>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</si>
  <si>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</si>
  <si>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</si>
  <si>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</si>
  <si>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</si>
  <si>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</si>
  <si>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</si>
  <si>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</si>
  <si>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</si>
  <si>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</si>
  <si>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</si>
  <si>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</si>
  <si>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</si>
  <si>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</si>
  <si>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</si>
  <si>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</si>
  <si>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</si>
  <si>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</si>
  <si>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</si>
  <si>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</si>
  <si>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</si>
  <si>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</si>
  <si>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</si>
  <si>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</si>
  <si>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</si>
  <si>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</si>
  <si>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</si>
  <si>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</si>
  <si>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</si>
  <si>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</si>
  <si>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</si>
  <si>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</si>
  <si>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</si>
  <si>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</si>
  <si>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</si>
  <si>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</si>
  <si>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</si>
  <si>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</si>
  <si>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</si>
  <si>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</si>
  <si>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</si>
  <si>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</si>
  <si>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</si>
  <si>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</si>
  <si>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</si>
  <si>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</si>
  <si>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</si>
  <si>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</si>
  <si>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</si>
  <si>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</si>
  <si>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</si>
  <si>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</si>
  <si>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</si>
  <si>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</si>
  <si>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</si>
  <si>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</si>
  <si>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</si>
  <si>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</si>
  <si>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</si>
  <si>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</si>
  <si>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</si>
  <si>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</si>
  <si>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</si>
  <si>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</si>
  <si>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</si>
  <si>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</si>
  <si>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</si>
  <si>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</si>
  <si>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</si>
  <si>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</si>
  <si>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</si>
  <si>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</si>
  <si>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</si>
  <si>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</si>
  <si>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</si>
  <si>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</si>
  <si>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</si>
  <si>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</si>
  <si>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</si>
  <si>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</si>
  <si>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</si>
  <si>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</si>
  <si>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</si>
  <si>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</si>
  <si>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</si>
  <si>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</si>
  <si>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</si>
  <si>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</si>
  <si>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</si>
  <si>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</si>
  <si>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</si>
  <si>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</si>
  <si>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</si>
  <si>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</si>
  <si>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</si>
  <si>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</si>
  <si>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</si>
  <si>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</si>
  <si>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</si>
  <si>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</si>
  <si>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</si>
  <si>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</si>
  <si>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</si>
  <si>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</si>
  <si>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</si>
  <si>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</si>
  <si>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</si>
  <si>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</si>
  <si>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</si>
  <si>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</si>
  <si>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</si>
  <si>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</si>
  <si>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</si>
  <si>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</si>
  <si>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</si>
  <si>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</si>
  <si>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</si>
  <si>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</si>
  <si>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</si>
  <si>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</si>
  <si>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</si>
  <si>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</si>
  <si>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</si>
  <si>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</si>
  <si>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</si>
  <si>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</si>
  <si>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</si>
  <si>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</si>
  <si>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</si>
  <si>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</si>
  <si>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</si>
  <si>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</si>
  <si>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</si>
  <si>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</si>
  <si>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</si>
  <si>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</si>
  <si>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</si>
  <si>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</si>
  <si>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</si>
  <si>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</si>
  <si>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</si>
  <si>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</si>
  <si>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</si>
  <si>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</si>
  <si>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</si>
  <si>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</si>
  <si>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</si>
  <si>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</si>
  <si>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</si>
  <si>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</si>
  <si>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</si>
  <si>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</si>
  <si>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</si>
  <si>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</si>
  <si>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</si>
  <si>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</si>
  <si>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</si>
  <si>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</si>
  <si>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</si>
  <si>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</si>
  <si>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</si>
  <si>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</si>
  <si>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</si>
  <si>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</si>
  <si>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</si>
  <si>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</si>
  <si>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</si>
  <si>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</si>
  <si>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</si>
  <si>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</si>
  <si>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</si>
  <si>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</si>
  <si>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</si>
  <si>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</si>
  <si>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</si>
  <si>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</si>
  <si>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</si>
  <si>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</si>
  <si>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</si>
  <si>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</si>
  <si>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</si>
  <si>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</si>
  <si>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</si>
  <si>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</si>
  <si>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</si>
  <si>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</si>
  <si>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</si>
  <si>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</si>
  <si>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</si>
  <si>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</si>
  <si>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</si>
  <si>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</si>
  <si>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</si>
  <si>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</si>
  <si>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</si>
  <si>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</si>
  <si>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</si>
  <si>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</si>
  <si>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</si>
  <si>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</si>
  <si>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</si>
  <si>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</si>
  <si>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</si>
  <si>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</si>
  <si>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</si>
  <si>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</si>
  <si>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</si>
  <si>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</si>
  <si>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</si>
  <si>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</si>
  <si>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</si>
  <si>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</si>
  <si>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</si>
  <si>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</si>
  <si>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</si>
  <si>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</si>
  <si>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</si>
  <si>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</si>
  <si>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</si>
  <si>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</si>
  <si>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</si>
  <si>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</si>
  <si>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</si>
  <si>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</si>
  <si>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</si>
  <si>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</si>
  <si>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</si>
  <si>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</si>
  <si>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</si>
  <si>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</si>
  <si>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</si>
  <si>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</si>
  <si>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</si>
  <si>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</si>
  <si>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</si>
  <si>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</si>
  <si>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</si>
  <si>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</si>
  <si>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</si>
  <si>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</si>
  <si>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</si>
  <si>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</si>
  <si>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</si>
  <si>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</si>
  <si>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</si>
  <si>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</si>
  <si>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</si>
  <si>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</si>
  <si>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</si>
  <si>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</si>
  <si>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</si>
  <si>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</si>
  <si>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</si>
  <si>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</si>
  <si>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</si>
  <si>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</si>
  <si>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</si>
  <si>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</si>
  <si>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</si>
  <si>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</si>
  <si>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</si>
  <si>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</si>
  <si>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</si>
  <si>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</si>
  <si>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</si>
  <si>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</si>
  <si>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</si>
  <si>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</si>
  <si>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</si>
  <si>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</si>
  <si>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</si>
  <si>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</si>
  <si>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</si>
  <si>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</si>
  <si>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</si>
  <si>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</si>
  <si>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</si>
  <si>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</si>
  <si>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</si>
  <si>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</si>
  <si>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</si>
  <si>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</si>
  <si>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</si>
  <si>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</si>
  <si>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</si>
  <si>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</si>
  <si>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</si>
  <si>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</si>
  <si>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</si>
  <si>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</si>
  <si>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</si>
  <si>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</si>
  <si>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</si>
  <si>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</si>
  <si>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</si>
  <si>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</si>
  <si>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</si>
  <si>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</si>
  <si>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</si>
  <si>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</si>
  <si>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</si>
  <si>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</si>
  <si>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</si>
  <si>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</si>
  <si>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</si>
  <si>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</si>
  <si>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</si>
  <si>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</si>
  <si>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</si>
  <si>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</si>
  <si>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</si>
  <si>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</si>
  <si>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</si>
  <si>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</si>
  <si>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</si>
  <si>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</si>
  <si>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</si>
  <si>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</si>
  <si>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</si>
  <si>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</si>
  <si>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</si>
  <si>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</si>
  <si>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</si>
  <si>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</si>
  <si>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</si>
  <si>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</si>
  <si>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</si>
  <si>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</si>
  <si>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</si>
  <si>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</si>
  <si>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</si>
  <si>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</si>
  <si>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</si>
  <si>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</si>
  <si>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</si>
  <si>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</si>
  <si>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</si>
  <si>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</si>
  <si>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</si>
  <si>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</si>
  <si>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</si>
  <si>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</si>
  <si>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</si>
  <si>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</si>
  <si>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</si>
  <si>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</si>
  <si>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</si>
  <si>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</si>
  <si>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</si>
  <si>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</si>
  <si>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</si>
  <si>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</si>
  <si>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</si>
  <si>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</si>
  <si>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</si>
  <si>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</si>
  <si>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</si>
  <si>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</si>
  <si>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</si>
  <si>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</si>
  <si>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</si>
  <si>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</si>
  <si>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</si>
  <si>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</si>
  <si>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</si>
  <si>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</si>
  <si>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</si>
  <si>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</si>
  <si>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</si>
  <si>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</si>
  <si>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</si>
  <si>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</si>
  <si>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</si>
  <si>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</si>
  <si>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</si>
  <si>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</si>
  <si>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</si>
  <si>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</si>
  <si>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</si>
  <si>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</si>
  <si>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</si>
  <si>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</si>
  <si>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</si>
  <si>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</si>
  <si>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</si>
  <si>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</si>
  <si>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</si>
  <si>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</si>
  <si>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</si>
  <si>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</si>
  <si>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</si>
  <si>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</si>
  <si>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</si>
  <si>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</si>
  <si>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</si>
  <si>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</si>
  <si>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</si>
  <si>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</si>
  <si>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</si>
  <si>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</si>
  <si>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</si>
  <si>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</si>
  <si>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</si>
  <si>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</si>
  <si>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</si>
  <si>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</si>
  <si>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</si>
  <si>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</si>
  <si>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</si>
  <si>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</si>
  <si>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</si>
  <si>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</si>
  <si>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</si>
  <si>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</si>
  <si>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</si>
  <si>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</si>
  <si>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</si>
  <si>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</si>
  <si>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</si>
  <si>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</si>
  <si>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</si>
  <si>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</si>
  <si>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</si>
  <si>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</si>
  <si>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</si>
  <si>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</si>
  <si>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</si>
  <si>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</si>
  <si>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</si>
  <si>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</si>
  <si>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</si>
  <si>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</si>
  <si>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</si>
  <si>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</si>
  <si>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</si>
  <si>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</si>
  <si>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</si>
  <si>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</si>
  <si>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</si>
  <si>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</si>
  <si>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</si>
  <si>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</si>
  <si>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</si>
  <si>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</si>
  <si>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</si>
  <si>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</si>
  <si>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</si>
  <si>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</si>
  <si>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</si>
  <si>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</si>
  <si>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</si>
  <si>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</si>
  <si>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</si>
  <si>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</si>
  <si>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</si>
  <si>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</si>
  <si>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</si>
  <si>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</si>
  <si>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</si>
  <si>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</si>
  <si>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</si>
  <si>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</si>
  <si>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</si>
  <si>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</si>
  <si>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</si>
  <si>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</si>
  <si>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</si>
  <si>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</si>
  <si>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</si>
  <si>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</si>
  <si>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</si>
  <si>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</si>
  <si>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</si>
  <si>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</si>
  <si>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</si>
  <si>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</si>
  <si>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</si>
  <si>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</si>
  <si>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</si>
  <si>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</si>
  <si>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</si>
  <si>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</si>
  <si>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</si>
  <si>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</si>
  <si>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</si>
  <si>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</si>
  <si>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</si>
  <si>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</si>
  <si>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</si>
  <si>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</si>
  <si>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</si>
  <si>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</si>
  <si>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</si>
  <si>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</si>
  <si>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</si>
  <si>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</si>
  <si>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</si>
  <si>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</si>
  <si>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</si>
  <si>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</si>
  <si>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</si>
  <si>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</si>
  <si>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</si>
  <si>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</si>
  <si>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</si>
  <si>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</si>
  <si>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</si>
  <si>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</si>
  <si>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</si>
  <si>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</si>
  <si>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</si>
  <si>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</si>
  <si>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</si>
  <si>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</si>
  <si>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</si>
  <si>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</si>
  <si>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</si>
  <si>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</si>
  <si>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</si>
  <si>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</si>
  <si>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</si>
  <si>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</si>
  <si>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</si>
  <si>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</si>
  <si>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</si>
  <si>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</si>
  <si>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</si>
  <si>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</si>
  <si>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</si>
  <si>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</si>
  <si>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</si>
  <si>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</si>
  <si>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</si>
  <si>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</si>
  <si>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</si>
  <si>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</si>
  <si>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</si>
  <si>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</si>
  <si>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</si>
  <si>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</si>
  <si>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</si>
  <si>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</si>
  <si>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</si>
  <si>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</si>
  <si>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</si>
  <si>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</si>
  <si>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</si>
  <si>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</si>
  <si>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</si>
  <si>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</si>
  <si>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</si>
  <si>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</si>
  <si>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</si>
  <si>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</si>
  <si>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</si>
  <si>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</si>
  <si>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</si>
  <si>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</si>
  <si>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</si>
  <si>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</si>
  <si>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</si>
  <si>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</si>
  <si>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</si>
  <si>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</si>
  <si>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</si>
  <si>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</si>
  <si>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</si>
  <si>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</si>
  <si>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</si>
  <si>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</si>
  <si>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</si>
  <si>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</si>
  <si>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</si>
  <si>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</si>
  <si>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</si>
  <si>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</si>
  <si>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</si>
  <si>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</si>
  <si>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</si>
  <si>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</si>
  <si>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</si>
  <si>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</si>
  <si>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</si>
  <si>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</si>
  <si>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</si>
  <si>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</si>
  <si>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</si>
  <si>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</si>
  <si>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</si>
  <si>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</si>
  <si>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</si>
  <si>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</si>
  <si>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</si>
  <si>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</si>
  <si>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</si>
  <si>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</si>
  <si>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</si>
  <si>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</si>
  <si>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</si>
  <si>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</si>
  <si>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</si>
  <si>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</si>
  <si>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</si>
  <si>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</si>
  <si>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</si>
  <si>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</si>
  <si>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</si>
  <si>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</si>
  <si>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</si>
  <si>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</si>
  <si>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</si>
  <si>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</si>
  <si>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</si>
  <si>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</si>
  <si>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</si>
  <si>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</si>
  <si>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</si>
  <si>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</si>
  <si>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</si>
  <si>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</si>
  <si>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</si>
  <si>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</si>
  <si>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</si>
  <si>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</si>
  <si>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</si>
  <si>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</si>
  <si>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</si>
  <si>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</si>
  <si>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</si>
  <si>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</si>
  <si>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</si>
  <si>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</si>
  <si>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</si>
  <si>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</si>
  <si>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</si>
  <si>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</si>
  <si>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</si>
  <si>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</si>
  <si>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</si>
  <si>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</si>
  <si>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</si>
  <si>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</si>
  <si>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</si>
  <si>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</si>
  <si>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</si>
  <si>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</si>
  <si>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</si>
  <si>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</si>
  <si>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</si>
  <si>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</si>
  <si>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</si>
  <si>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</si>
  <si>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</si>
  <si>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</si>
  <si>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</si>
  <si>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</si>
  <si>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</si>
  <si>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</si>
  <si>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</si>
  <si>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</si>
  <si>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</si>
  <si>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</si>
  <si>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</si>
  <si>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</si>
  <si>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</si>
  <si>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</si>
  <si>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</si>
  <si>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</si>
  <si>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</si>
  <si>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</si>
  <si>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</si>
  <si>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</si>
  <si>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</si>
  <si>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</si>
  <si>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</si>
  <si>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</si>
  <si>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</si>
  <si>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</si>
  <si>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</si>
  <si>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</si>
  <si>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</si>
  <si>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</si>
  <si>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</si>
  <si>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</si>
  <si>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</si>
  <si>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</si>
  <si>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</si>
  <si>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</si>
  <si>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</si>
  <si>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</si>
  <si>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</si>
  <si>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</si>
  <si>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</si>
  <si>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</si>
  <si>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</si>
  <si>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</si>
  <si>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</si>
  <si>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</si>
  <si>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</si>
  <si>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</si>
  <si>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</si>
  <si>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</si>
  <si>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</si>
  <si>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</si>
  <si>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</si>
  <si>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</si>
  <si>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</si>
  <si>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</si>
  <si>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</si>
  <si>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</si>
  <si>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</si>
  <si>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</si>
  <si>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</si>
  <si>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</si>
  <si>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</si>
  <si>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</si>
  <si>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</si>
  <si>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</si>
  <si>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</si>
  <si>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</si>
  <si>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</si>
  <si>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</si>
  <si>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</si>
  <si>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</si>
  <si>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</si>
  <si>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</si>
  <si>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</si>
  <si>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</si>
  <si>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</si>
  <si>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</si>
  <si>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</si>
  <si>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</si>
  <si>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</si>
  <si>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</si>
  <si>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</si>
  <si>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</si>
  <si>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</si>
  <si>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</si>
  <si>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</si>
  <si>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</si>
  <si>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</si>
  <si>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</si>
  <si>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</si>
  <si>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</si>
  <si>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</si>
  <si>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</si>
  <si>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</si>
  <si>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</si>
  <si>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</si>
  <si>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</si>
  <si>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</si>
  <si>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</si>
  <si>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</si>
  <si>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</si>
  <si>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</si>
  <si>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</si>
  <si>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</si>
  <si>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</si>
  <si>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</si>
  <si>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</si>
  <si>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</si>
  <si>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</si>
  <si>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</si>
  <si>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</si>
  <si>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</si>
  <si>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</si>
  <si>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</si>
  <si>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</si>
  <si>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</si>
  <si>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</si>
  <si>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</si>
  <si>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</si>
  <si>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</si>
  <si>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</si>
  <si>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</si>
  <si>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</si>
  <si>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</si>
  <si>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</si>
  <si>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</si>
  <si>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</si>
  <si>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</si>
  <si>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</si>
  <si>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</si>
  <si>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</si>
  <si>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</si>
  <si>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</si>
  <si>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</si>
  <si>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</si>
  <si>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</si>
  <si>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</si>
  <si>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</si>
  <si>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</si>
  <si>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</si>
  <si>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</si>
  <si>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</si>
  <si>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</si>
  <si>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</si>
  <si>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</si>
  <si>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</si>
  <si>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</si>
  <si>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</si>
  <si>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</si>
  <si>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</si>
  <si>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</si>
  <si>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</si>
  <si>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</si>
  <si>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</si>
  <si>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</si>
  <si>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</si>
  <si>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</si>
  <si>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</si>
  <si>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</si>
  <si>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</si>
  <si>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</si>
  <si>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</si>
  <si>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</si>
  <si>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</si>
  <si>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</si>
  <si>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</si>
  <si>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</si>
  <si>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</si>
  <si>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</si>
  <si>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</si>
  <si>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</si>
  <si>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</si>
  <si>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</si>
  <si>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</si>
  <si>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</si>
  <si>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</si>
  <si>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</si>
  <si>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</si>
  <si>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</si>
  <si>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</si>
  <si>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</si>
  <si>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</si>
  <si>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</si>
  <si>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</si>
  <si>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</si>
  <si>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</si>
  <si>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</si>
  <si>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</si>
  <si>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</si>
  <si>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</si>
  <si>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</si>
  <si>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</si>
  <si>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</si>
  <si>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</si>
  <si>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</si>
  <si>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</si>
  <si>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</si>
  <si>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</si>
  <si>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</si>
  <si>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</si>
  <si>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</si>
  <si>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</si>
  <si>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</si>
  <si>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</si>
  <si>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</si>
  <si>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</si>
  <si>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</si>
  <si>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</si>
  <si>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</si>
  <si>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</si>
  <si>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</si>
  <si>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</si>
  <si>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</si>
  <si>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</si>
  <si>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</si>
  <si>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</si>
  <si>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</si>
  <si>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</si>
  <si>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</si>
  <si>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</si>
  <si>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</si>
  <si>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</si>
  <si>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</si>
  <si>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</si>
  <si>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</si>
  <si>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</si>
  <si>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</si>
  <si>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</si>
  <si>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</si>
  <si>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</si>
  <si>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</si>
  <si>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</si>
  <si>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</si>
  <si>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</si>
  <si>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</si>
  <si>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</si>
  <si>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</si>
  <si>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</si>
  <si>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</si>
  <si>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</si>
  <si>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</si>
  <si>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</si>
  <si>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</si>
  <si>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</si>
  <si>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</si>
  <si>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</si>
  <si>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</si>
  <si>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</si>
  <si>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</si>
  <si>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</si>
  <si>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</si>
  <si>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</si>
  <si>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</si>
  <si>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</si>
  <si>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</si>
  <si>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</si>
  <si>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</si>
  <si>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</si>
  <si>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</si>
  <si>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</si>
  <si>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</si>
  <si>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</si>
  <si>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</si>
  <si>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</si>
  <si>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</si>
  <si>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</si>
  <si>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</si>
  <si>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</si>
  <si>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</si>
  <si>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</si>
  <si>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</si>
  <si>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</si>
  <si>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</si>
  <si>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</si>
  <si>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</si>
  <si>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</si>
  <si>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</si>
  <si>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</si>
  <si>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</si>
  <si>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</si>
  <si>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</si>
  <si>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</si>
  <si>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</si>
  <si>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</si>
  <si>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</si>
  <si>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</si>
  <si>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</si>
  <si>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</si>
  <si>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</si>
  <si>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</si>
  <si>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</si>
  <si>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</si>
  <si>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</si>
  <si>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</si>
  <si>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</si>
  <si>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</si>
  <si>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</si>
  <si>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</si>
  <si>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</si>
  <si>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</si>
  <si>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</si>
  <si>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</si>
  <si>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</si>
  <si>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</si>
  <si>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</si>
  <si>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</si>
  <si>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</si>
  <si>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</si>
  <si>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</si>
  <si>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</si>
  <si>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</si>
  <si>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</si>
  <si>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</si>
  <si>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</si>
  <si>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</si>
  <si>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</si>
  <si>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</si>
  <si>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</si>
  <si>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</si>
  <si>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</si>
  <si>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</si>
  <si>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</si>
  <si>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</si>
  <si>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</si>
  <si>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</si>
  <si>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</si>
  <si>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</si>
  <si>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</si>
  <si>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</si>
  <si>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</si>
  <si>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</si>
  <si>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</si>
  <si>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</si>
  <si>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</si>
  <si>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</si>
  <si>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</si>
  <si>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</si>
  <si>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</si>
  <si>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</si>
  <si>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</si>
  <si>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</si>
  <si>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</si>
  <si>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</si>
  <si>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</si>
  <si>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</si>
  <si>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</si>
  <si>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</si>
  <si>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</si>
  <si>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</si>
  <si>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</si>
  <si>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</si>
  <si>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</si>
  <si>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</si>
  <si>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</si>
  <si>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</si>
  <si>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</si>
  <si>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</si>
  <si>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</si>
  <si>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</si>
  <si>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</si>
  <si>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</si>
  <si>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</si>
  <si>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</si>
  <si>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</si>
  <si>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</si>
  <si>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</si>
  <si>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</si>
  <si>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</si>
  <si>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</si>
  <si>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</si>
  <si>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</si>
  <si>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</si>
  <si>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</si>
  <si>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</si>
  <si>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</si>
  <si>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</si>
  <si>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</si>
  <si>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</si>
  <si>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</si>
  <si>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</si>
  <si>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</si>
  <si>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</si>
  <si>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</si>
  <si>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</si>
  <si>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</si>
  <si>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</si>
  <si>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</si>
  <si>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</si>
  <si>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</si>
  <si>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</si>
  <si>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</si>
  <si>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</si>
  <si>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</si>
  <si>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</si>
  <si>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</si>
  <si>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</si>
  <si>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</si>
  <si>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</si>
  <si>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</si>
  <si>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</si>
  <si>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</si>
  <si>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</si>
  <si>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</si>
  <si>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</si>
  <si>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</si>
  <si>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</si>
  <si>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</si>
  <si>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</si>
  <si>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</si>
  <si>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</si>
  <si>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</si>
  <si>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</si>
  <si>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</si>
  <si>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</si>
  <si>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</si>
  <si>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</si>
  <si>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</si>
  <si>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</si>
  <si>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</si>
  <si>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</si>
  <si>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</si>
  <si>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</si>
  <si>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</si>
  <si>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</si>
  <si>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</si>
  <si>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</si>
  <si>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</si>
  <si>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</si>
  <si>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</si>
  <si>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</si>
  <si>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</si>
  <si>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</si>
  <si>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</si>
  <si>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</si>
  <si>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</si>
  <si>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</si>
  <si>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</si>
  <si>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</si>
  <si>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</si>
  <si>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</si>
  <si>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</si>
  <si>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</si>
  <si>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</si>
  <si>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</si>
  <si>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</si>
  <si>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</si>
  <si>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</si>
  <si>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</si>
  <si>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</si>
  <si>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</si>
  <si>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</si>
  <si>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</si>
  <si>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</si>
  <si>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</si>
  <si>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</si>
  <si>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</si>
  <si>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</si>
  <si>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</si>
  <si>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</si>
  <si>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</si>
  <si>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</si>
  <si>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</si>
  <si>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</si>
  <si>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</si>
  <si>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</si>
  <si>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</si>
  <si>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</si>
  <si>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</si>
  <si>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</si>
  <si>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</si>
  <si>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</si>
  <si>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</si>
  <si>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</si>
  <si>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</si>
  <si>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</si>
  <si>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</si>
  <si>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</si>
  <si>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</si>
  <si>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</si>
  <si>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</si>
  <si>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</si>
  <si>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</si>
  <si>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</si>
  <si>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</si>
  <si>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</si>
  <si>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</si>
  <si>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</si>
  <si>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</si>
  <si>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</si>
  <si>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</si>
  <si>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</si>
  <si>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</si>
  <si>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</si>
  <si>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</si>
  <si>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</si>
  <si>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</si>
  <si>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</si>
  <si>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</si>
  <si>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</si>
  <si>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</si>
  <si>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</si>
  <si>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</si>
  <si>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</si>
  <si>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</si>
  <si>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</si>
  <si>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</si>
  <si>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</si>
  <si>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</si>
  <si>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</si>
  <si>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</si>
  <si>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</si>
  <si>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</si>
  <si>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</si>
  <si>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</si>
  <si>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</si>
  <si>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</si>
  <si>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</si>
  <si>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</si>
  <si>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</si>
  <si>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</si>
  <si>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</si>
  <si>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</si>
  <si>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</si>
  <si>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</si>
  <si>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</si>
  <si>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</si>
  <si>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</si>
  <si>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</si>
  <si>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</si>
  <si>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</si>
  <si>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</si>
  <si>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</si>
  <si>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</si>
  <si>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</si>
  <si>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</si>
  <si>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</si>
  <si>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</si>
  <si>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</si>
  <si>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</si>
  <si>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</si>
  <si>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</si>
  <si>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</si>
  <si>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</si>
  <si>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</si>
  <si>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</si>
  <si>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</si>
  <si>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</si>
  <si>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</si>
  <si>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</si>
  <si>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</si>
  <si>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</si>
  <si>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</si>
  <si>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</si>
  <si>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</si>
  <si>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</si>
  <si>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</si>
  <si>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</si>
  <si>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</si>
  <si>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</si>
  <si>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</si>
  <si>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</si>
  <si>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</si>
  <si>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</si>
  <si>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</si>
  <si>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</si>
  <si>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</si>
  <si>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</si>
  <si>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</si>
  <si>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</si>
  <si>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</si>
  <si>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</si>
  <si>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</si>
  <si>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</si>
  <si>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</si>
  <si>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</si>
  <si>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</si>
  <si>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</si>
  <si>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</si>
  <si>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</si>
  <si>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</si>
  <si>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</si>
  <si>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</si>
  <si>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</si>
  <si>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</si>
  <si>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</si>
  <si>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</si>
  <si>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</si>
  <si>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</si>
  <si>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</si>
  <si>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</si>
  <si>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</si>
  <si>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</si>
  <si>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</si>
  <si>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</si>
  <si>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</si>
  <si>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</si>
  <si>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</si>
  <si>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</si>
  <si>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</si>
  <si>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</si>
  <si>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</si>
  <si>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</si>
  <si>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</si>
  <si>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</si>
  <si>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</si>
  <si>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</si>
  <si>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</si>
  <si>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</si>
  <si>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</si>
  <si>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</si>
  <si>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</si>
  <si>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</si>
  <si>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</si>
  <si>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</si>
  <si>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</si>
  <si>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</si>
  <si>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</si>
  <si>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</si>
  <si>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</si>
  <si>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</si>
  <si>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</si>
  <si>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</si>
  <si>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</si>
  <si>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</si>
  <si>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</si>
  <si>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</si>
  <si>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</si>
  <si>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</si>
  <si>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</si>
  <si>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</si>
  <si>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</si>
  <si>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</si>
  <si>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</si>
  <si>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</si>
  <si>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</si>
  <si>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</si>
  <si>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</si>
  <si>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</si>
  <si>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</si>
  <si>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</si>
  <si>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</si>
  <si>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</si>
  <si>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</si>
  <si>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</si>
  <si>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</si>
  <si>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</si>
  <si>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</si>
  <si>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</si>
  <si>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</si>
  <si>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</si>
  <si>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</si>
  <si>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</si>
  <si>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</si>
  <si>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</si>
  <si>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</si>
  <si>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</si>
  <si>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</si>
  <si>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</si>
  <si>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</si>
  <si>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</si>
  <si>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</si>
  <si>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</si>
  <si>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</si>
  <si>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</si>
  <si>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</si>
  <si>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</si>
  <si>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</si>
  <si>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</si>
  <si>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</si>
  <si>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</si>
  <si>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</si>
  <si>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</si>
  <si>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</si>
  <si>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</si>
  <si>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</si>
  <si>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</si>
  <si>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</si>
  <si>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</si>
  <si>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</si>
  <si>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</si>
  <si>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</si>
  <si>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</si>
  <si>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</si>
  <si>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</si>
  <si>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</si>
  <si>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</si>
  <si>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</si>
  <si>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</si>
  <si>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</si>
  <si>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</si>
  <si>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</si>
  <si>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</si>
  <si>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</si>
  <si>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</si>
  <si>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</si>
  <si>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</si>
  <si>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</si>
  <si>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</si>
  <si>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</si>
  <si>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</si>
  <si>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</si>
  <si>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</si>
  <si>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</si>
  <si>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</si>
  <si>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</si>
  <si>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</si>
  <si>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</si>
  <si>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</si>
  <si>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</si>
  <si>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</si>
  <si>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</si>
  <si>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</si>
  <si>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</si>
  <si>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</si>
  <si>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</si>
  <si>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</si>
  <si>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</si>
  <si>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</si>
  <si>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</si>
  <si>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</si>
  <si>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</si>
  <si>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</si>
  <si>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</si>
  <si>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</si>
  <si>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</si>
  <si>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</si>
  <si>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</si>
  <si>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</si>
  <si>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</si>
  <si>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</si>
  <si>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</si>
  <si>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</si>
  <si>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</si>
  <si>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</si>
  <si>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</si>
  <si>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</si>
  <si>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</si>
  <si>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</si>
  <si>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</si>
  <si>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</si>
  <si>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</si>
  <si>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</si>
  <si>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</si>
  <si>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</si>
  <si>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</si>
  <si>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</si>
  <si>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</si>
  <si>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</si>
  <si>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</si>
  <si>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</si>
  <si>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</si>
  <si>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</si>
  <si>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</si>
  <si>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</si>
  <si>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</si>
  <si>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</si>
  <si>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</si>
  <si>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</si>
  <si>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</si>
  <si>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</si>
  <si>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</si>
  <si>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</si>
  <si>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</si>
  <si>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</si>
  <si>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</si>
  <si>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</si>
  <si>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</si>
  <si>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</si>
  <si>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</si>
  <si>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</si>
  <si>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</si>
  <si>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</si>
  <si>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</si>
  <si>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</si>
  <si>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</si>
  <si>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</si>
  <si>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</si>
  <si>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</si>
  <si>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</si>
  <si>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</si>
  <si>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</si>
  <si>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</si>
  <si>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</si>
  <si>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</si>
  <si>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</si>
  <si>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</si>
  <si>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</si>
  <si>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</si>
  <si>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</si>
  <si>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</si>
  <si>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</si>
  <si>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</si>
  <si>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</si>
  <si>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</si>
  <si>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</si>
  <si>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</si>
  <si>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</si>
  <si>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</si>
  <si>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</si>
  <si>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</si>
  <si>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</si>
  <si>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</si>
  <si>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</si>
  <si>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</si>
  <si>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</si>
  <si>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</si>
  <si>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</si>
  <si>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</si>
  <si>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</si>
  <si>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</si>
  <si>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</si>
  <si>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</si>
  <si>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</si>
  <si>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</si>
  <si>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</si>
  <si>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</si>
  <si>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</si>
  <si>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</si>
  <si>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</si>
  <si>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</si>
  <si>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</si>
  <si>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</si>
  <si>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</si>
  <si>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</si>
  <si>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</si>
  <si>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</si>
  <si>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</si>
  <si>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</si>
  <si>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</si>
  <si>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</si>
  <si>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</si>
  <si>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</si>
  <si>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</si>
  <si>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</si>
  <si>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</si>
  <si>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</si>
  <si>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</si>
  <si>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</si>
  <si>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</si>
  <si>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</si>
  <si>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</si>
  <si>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</si>
  <si>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</si>
  <si>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</si>
  <si>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</si>
  <si>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</si>
  <si>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</si>
  <si>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</si>
  <si>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</si>
  <si>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</si>
  <si>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</si>
  <si>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</si>
  <si>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</si>
  <si>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</si>
  <si>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</si>
  <si>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</si>
  <si>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</si>
  <si>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</si>
  <si>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</si>
  <si>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</si>
  <si>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</si>
  <si>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</si>
  <si>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</si>
  <si>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</si>
  <si>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</si>
  <si>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</si>
  <si>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</si>
  <si>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</si>
  <si>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</si>
  <si>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</si>
  <si>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</si>
  <si>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</si>
  <si>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</si>
  <si>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</si>
  <si>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</si>
  <si>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</si>
  <si>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</si>
  <si>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</si>
  <si>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</si>
  <si>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</si>
  <si>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</si>
  <si>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</si>
  <si>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</si>
  <si>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</si>
  <si>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</si>
  <si>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</si>
  <si>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</si>
  <si>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</si>
  <si>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</si>
  <si>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</si>
  <si>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</si>
  <si>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</si>
  <si>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</si>
  <si>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</si>
  <si>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</si>
  <si>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</si>
  <si>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</si>
  <si>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</si>
  <si>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</si>
  <si>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</si>
  <si>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</si>
  <si>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</si>
  <si>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</si>
  <si>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</si>
  <si>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</si>
  <si>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</si>
  <si>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</si>
  <si>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</si>
  <si>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</si>
  <si>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</si>
  <si>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</si>
  <si>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</si>
  <si>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</si>
  <si>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</si>
  <si>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</si>
  <si>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</si>
  <si>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</si>
  <si>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</si>
  <si>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</si>
  <si>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</si>
  <si>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</si>
  <si>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</si>
  <si>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</si>
  <si>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</si>
  <si>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</si>
  <si>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</si>
  <si>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</si>
  <si>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</si>
  <si>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</si>
  <si>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</si>
  <si>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</si>
  <si>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</si>
  <si>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</si>
  <si>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</si>
  <si>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</si>
  <si>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</si>
  <si>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</si>
  <si>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</si>
  <si>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</si>
  <si>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</si>
  <si>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</si>
  <si>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</si>
  <si>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</si>
  <si>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</si>
  <si>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</si>
  <si>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</si>
  <si>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</si>
  <si>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</si>
  <si>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</si>
  <si>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</si>
  <si>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</si>
  <si>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</si>
  <si>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</si>
  <si>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</si>
  <si>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</si>
  <si>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</si>
  <si>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</si>
  <si>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</si>
  <si>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</si>
  <si>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</si>
  <si>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</si>
  <si>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</si>
  <si>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</si>
  <si>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</si>
  <si>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</si>
  <si>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</si>
  <si>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</si>
  <si>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</si>
  <si>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</si>
  <si>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</si>
  <si>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</si>
  <si>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</si>
  <si>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</si>
  <si>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</si>
  <si>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</si>
  <si>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</si>
  <si>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</si>
  <si>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</si>
  <si>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</si>
  <si>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</si>
  <si>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</si>
  <si>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</si>
  <si>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</si>
  <si>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</si>
  <si>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</si>
  <si>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</si>
  <si>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</si>
  <si>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</si>
  <si>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</si>
  <si>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</si>
  <si>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</si>
  <si>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</si>
  <si>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</si>
  <si>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</si>
  <si>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</si>
  <si>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</si>
  <si>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</si>
  <si>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</si>
  <si>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</si>
  <si>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</si>
  <si>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</si>
  <si>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</si>
  <si>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</si>
  <si>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</si>
  <si>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</si>
  <si>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</si>
  <si>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</si>
  <si>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</si>
  <si>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</si>
  <si>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</si>
  <si>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</si>
  <si>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</si>
  <si>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</si>
  <si>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</si>
  <si>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</si>
  <si>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</si>
  <si>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</si>
  <si>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</si>
  <si>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</si>
  <si>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</si>
  <si>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</si>
  <si>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</si>
  <si>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</si>
  <si>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</si>
  <si>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</si>
  <si>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</si>
  <si>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</si>
  <si>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</si>
  <si>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</si>
  <si>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</si>
  <si>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</si>
  <si>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</si>
  <si>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</si>
  <si>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</si>
  <si>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</si>
  <si>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</si>
  <si>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</si>
  <si>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</si>
  <si>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</si>
  <si>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</si>
  <si>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</si>
  <si>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</si>
  <si>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</si>
  <si>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</si>
  <si>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</si>
  <si>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</si>
  <si>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</si>
  <si>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</si>
  <si>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</si>
  <si>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</si>
  <si>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</si>
  <si>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</si>
  <si>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</si>
  <si>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</si>
  <si>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</si>
  <si>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</si>
  <si>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</si>
  <si>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</si>
  <si>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</si>
  <si>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</si>
  <si>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</si>
  <si>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</si>
  <si>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</si>
  <si>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</si>
  <si>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</si>
  <si>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</si>
  <si>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</si>
  <si>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</si>
  <si>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</si>
  <si>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</si>
  <si>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</si>
  <si>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</si>
  <si>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</si>
  <si>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</si>
  <si>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</si>
  <si>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</si>
  <si>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</si>
  <si>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</si>
  <si>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</si>
  <si>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</si>
  <si>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</si>
  <si>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</si>
  <si>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</si>
  <si>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</si>
  <si>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</si>
  <si>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</si>
  <si>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</si>
  <si>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</si>
  <si>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</si>
  <si>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</si>
  <si>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</si>
  <si>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</si>
  <si>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</si>
  <si>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</si>
  <si>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</si>
  <si>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</si>
  <si>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</si>
  <si>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</si>
  <si>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</si>
  <si>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</si>
  <si>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</si>
  <si>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</si>
  <si>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</si>
  <si>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</si>
  <si>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</si>
  <si>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</si>
  <si>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</si>
  <si>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</si>
  <si>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</si>
  <si>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</si>
  <si>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</si>
  <si>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</si>
  <si>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</si>
  <si>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</si>
  <si>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</si>
  <si>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</si>
  <si>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</si>
  <si>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</si>
  <si>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</si>
  <si>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</si>
  <si>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</si>
  <si>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</si>
  <si>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</si>
  <si>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</si>
  <si>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</si>
  <si>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</si>
  <si>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</si>
  <si>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</si>
  <si>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</si>
  <si>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</si>
  <si>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</si>
  <si>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</si>
  <si>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</si>
  <si>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</si>
  <si>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</si>
  <si>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</si>
  <si>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</si>
  <si>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</si>
  <si>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</si>
  <si>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</si>
  <si>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</si>
  <si>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</si>
  <si>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</si>
  <si>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</si>
  <si>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</si>
  <si>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</si>
  <si>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</si>
  <si>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</si>
  <si>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</si>
  <si>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</si>
  <si>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</si>
  <si>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</si>
  <si>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</si>
  <si>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</si>
  <si>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</si>
  <si>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</si>
  <si>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</si>
  <si>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</si>
  <si>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</si>
  <si>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</si>
  <si>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</si>
  <si>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</si>
  <si>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</si>
  <si>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</si>
  <si>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</si>
  <si>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</si>
  <si>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</si>
  <si>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</si>
  <si>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</si>
  <si>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</si>
  <si>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</si>
  <si>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</si>
  <si>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</si>
  <si>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</si>
  <si>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</si>
  <si>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</si>
  <si>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</si>
  <si>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</si>
  <si>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</si>
  <si>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</si>
  <si>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</si>
  <si>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</si>
  <si>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</si>
  <si>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</si>
  <si>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</si>
  <si>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</si>
  <si>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</si>
  <si>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</si>
  <si>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</si>
  <si>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</si>
  <si>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</si>
  <si>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</si>
  <si>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</si>
  <si>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</si>
  <si>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</si>
  <si>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</si>
  <si>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</si>
  <si>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</si>
  <si>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</si>
  <si>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</si>
  <si>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</si>
  <si>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</si>
  <si>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</si>
  <si>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</si>
  <si>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</si>
  <si>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</si>
  <si>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</si>
  <si>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</si>
  <si>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</si>
  <si>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</si>
  <si>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</si>
  <si>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</si>
  <si>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</si>
  <si>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</si>
  <si>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</si>
  <si>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</si>
  <si>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</si>
  <si>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</si>
  <si>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</si>
  <si>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</si>
  <si>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</si>
  <si>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</si>
  <si>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</si>
  <si>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</si>
  <si>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</si>
  <si>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</si>
  <si>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</si>
  <si>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</si>
  <si>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</si>
  <si>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</si>
  <si>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</si>
  <si>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</si>
  <si>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</si>
  <si>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</si>
  <si>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</si>
  <si>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</si>
  <si>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</si>
  <si>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</si>
  <si>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</si>
  <si>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</si>
  <si>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</si>
  <si>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</si>
  <si>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</si>
  <si>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</si>
  <si>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</si>
  <si>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</si>
  <si>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</si>
  <si>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</si>
  <si>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</si>
  <si>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</si>
  <si>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</si>
  <si>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</si>
  <si>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</si>
  <si>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</si>
  <si>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</si>
  <si>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</si>
  <si>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</si>
  <si>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</si>
  <si>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</si>
  <si>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</si>
  <si>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</si>
  <si>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</si>
  <si>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</si>
  <si>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</si>
  <si>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</si>
  <si>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</si>
  <si>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</si>
  <si>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</si>
  <si>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</si>
  <si>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</si>
  <si>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</si>
  <si>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</si>
  <si>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</si>
  <si>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</si>
  <si>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</si>
  <si>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</si>
  <si>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</si>
  <si>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</si>
  <si>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</si>
  <si>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</si>
  <si>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</si>
  <si>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</si>
  <si>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</si>
  <si>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</si>
  <si>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</si>
  <si>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</si>
  <si>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</si>
  <si>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</si>
  <si>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</si>
  <si>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</si>
  <si>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</si>
  <si>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</si>
  <si>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</si>
  <si>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</si>
  <si>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</si>
  <si>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</si>
  <si>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</si>
  <si>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</si>
  <si>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</si>
  <si>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</si>
  <si>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</si>
  <si>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</si>
  <si>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</si>
  <si>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</si>
  <si>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</si>
  <si>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</si>
  <si>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</si>
  <si>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</si>
  <si>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</si>
  <si>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</si>
  <si>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</si>
  <si>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</si>
  <si>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</si>
  <si>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</si>
  <si>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</si>
  <si>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</si>
  <si>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</si>
  <si>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</si>
  <si>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</si>
  <si>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</si>
  <si>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</si>
  <si>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</si>
  <si>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</si>
  <si>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</si>
  <si>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</si>
  <si>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</si>
  <si>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</si>
  <si>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</si>
  <si>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</si>
  <si>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</si>
  <si>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</si>
  <si>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</si>
  <si>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</si>
  <si>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</si>
  <si>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</si>
  <si>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</si>
  <si>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</si>
  <si>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</si>
  <si>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</si>
  <si>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</si>
  <si>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</si>
  <si>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</si>
  <si>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</si>
  <si>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</si>
  <si>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</si>
  <si>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</si>
  <si>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</si>
  <si>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</si>
  <si>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</si>
  <si>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</si>
  <si>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</si>
  <si>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</si>
  <si>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</si>
  <si>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</si>
  <si>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</si>
  <si>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</si>
  <si>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</si>
  <si>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</si>
  <si>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</si>
  <si>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</si>
  <si>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</si>
  <si>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</si>
  <si>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</si>
  <si>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</si>
  <si>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</si>
  <si>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</si>
  <si>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</si>
  <si>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</si>
  <si>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</si>
  <si>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</si>
  <si>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</si>
  <si>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</si>
  <si>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</si>
  <si>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</si>
  <si>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</si>
  <si>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</si>
  <si>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</si>
  <si>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</si>
  <si>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</si>
  <si>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</si>
  <si>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</si>
  <si>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</si>
  <si>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</si>
  <si>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</si>
  <si>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</si>
  <si>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</si>
  <si>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</si>
  <si>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</si>
  <si>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</si>
  <si>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</si>
  <si>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</si>
  <si>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</si>
  <si>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</si>
  <si>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</si>
  <si>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</si>
  <si>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</si>
  <si>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</si>
  <si>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</si>
  <si>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</si>
  <si>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</si>
  <si>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</si>
  <si>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</si>
  <si>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</si>
  <si>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</si>
  <si>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</si>
  <si>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</si>
  <si>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</si>
  <si>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</si>
  <si>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</si>
  <si>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</si>
  <si>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</si>
  <si>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</si>
  <si>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</si>
  <si>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</si>
  <si>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</si>
  <si>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</si>
  <si>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</si>
  <si>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</si>
  <si>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</si>
  <si>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</si>
  <si>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</si>
  <si>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</si>
  <si>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</si>
  <si>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</si>
  <si>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</si>
  <si>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</si>
  <si>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</si>
  <si>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</si>
  <si>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</si>
  <si>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</si>
  <si>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</si>
  <si>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</si>
  <si>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</si>
  <si>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</si>
  <si>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</si>
  <si>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</si>
  <si>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</si>
  <si>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</si>
  <si>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</si>
  <si>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</si>
  <si>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</si>
  <si>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</si>
  <si>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</si>
  <si>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</si>
  <si>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</si>
  <si>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</si>
  <si>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</si>
  <si>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</si>
  <si>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</si>
  <si>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</si>
  <si>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</si>
  <si>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</si>
  <si>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</si>
  <si>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</si>
  <si>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</si>
  <si>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</si>
  <si>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</si>
  <si>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</si>
  <si>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</si>
  <si>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</si>
  <si>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</si>
  <si>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</si>
  <si>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</si>
  <si>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</si>
  <si>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</si>
  <si>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</si>
  <si>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</si>
  <si>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</si>
  <si>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</si>
  <si>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</si>
  <si>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</si>
  <si>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</si>
  <si>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</si>
  <si>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</si>
  <si>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</si>
  <si>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</si>
  <si>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</si>
  <si>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</si>
  <si>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</si>
  <si>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</si>
  <si>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</si>
  <si>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</si>
  <si>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</si>
  <si>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</si>
  <si>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</si>
  <si>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</si>
  <si>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</si>
  <si>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</si>
  <si>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</si>
  <si>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</si>
  <si>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</si>
  <si>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</si>
  <si>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</si>
  <si>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</si>
  <si>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</si>
  <si>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</si>
  <si>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</si>
  <si>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</si>
  <si>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</si>
  <si>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</si>
  <si>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</si>
  <si>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</si>
  <si>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</si>
  <si>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</si>
  <si>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</si>
  <si>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</si>
  <si>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</si>
  <si>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</si>
  <si>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</si>
  <si>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</si>
  <si>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</si>
  <si>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</si>
  <si>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</si>
  <si>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</si>
  <si>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</si>
  <si>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</si>
  <si>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</si>
  <si>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</si>
  <si>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</si>
  <si>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</si>
  <si>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</si>
  <si>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</si>
  <si>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</si>
  <si>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</si>
  <si>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</si>
  <si>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</si>
  <si>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</si>
  <si>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</si>
  <si>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</si>
  <si>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</si>
  <si>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</si>
  <si>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</si>
  <si>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</si>
  <si>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</si>
  <si>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</si>
  <si>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</si>
  <si>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</si>
  <si>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</si>
  <si>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</si>
  <si>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</si>
  <si>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</si>
  <si>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</si>
  <si>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</si>
  <si>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</si>
  <si>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</si>
  <si>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</si>
  <si>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</si>
  <si>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</si>
  <si>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</si>
  <si>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</si>
  <si>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</si>
  <si>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</si>
  <si>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</si>
  <si>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</si>
  <si>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</si>
  <si>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</si>
  <si>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</si>
  <si>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</si>
  <si>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</si>
  <si>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</si>
  <si>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</si>
  <si>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</si>
  <si>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</si>
  <si>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</si>
  <si>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</si>
  <si>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</si>
  <si>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</si>
  <si>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</si>
  <si>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</si>
  <si>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</si>
  <si>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</si>
  <si>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</si>
  <si>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</si>
  <si>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</si>
  <si>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</si>
  <si>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</si>
  <si>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</si>
  <si>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</si>
  <si>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</si>
  <si>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</si>
  <si>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</si>
  <si>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</si>
  <si>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</si>
  <si>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</si>
  <si>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</si>
  <si>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</si>
  <si>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</si>
  <si>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</si>
  <si>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</si>
  <si>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</si>
  <si>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</si>
  <si>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</si>
  <si>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</si>
  <si>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</si>
  <si>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</si>
  <si>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</si>
  <si>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</si>
  <si>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</si>
  <si>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</si>
  <si>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</si>
  <si>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</si>
  <si>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</si>
  <si>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</si>
  <si>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</si>
  <si>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</si>
  <si>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</si>
  <si>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</si>
  <si>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</si>
  <si>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</si>
  <si>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</si>
  <si>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</si>
  <si>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</si>
  <si>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</si>
  <si>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</si>
  <si>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</si>
  <si>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</si>
  <si>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</si>
  <si>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</si>
  <si>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</si>
  <si>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</si>
  <si>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</si>
  <si>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</si>
  <si>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</si>
  <si>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</si>
  <si>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</si>
  <si>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</si>
  <si>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</si>
  <si>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</si>
  <si>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</si>
  <si>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</si>
  <si>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</si>
  <si>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</si>
  <si>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</si>
  <si>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</si>
  <si>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</si>
  <si>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</si>
  <si>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</si>
  <si>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</si>
  <si>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</si>
  <si>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</si>
  <si>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</si>
  <si>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</si>
  <si>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</si>
  <si>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</si>
  <si>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</si>
  <si>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</si>
  <si>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</si>
  <si>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</si>
  <si>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</si>
  <si>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</si>
  <si>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</si>
  <si>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</si>
  <si>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</si>
  <si>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</si>
  <si>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</si>
  <si>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</si>
  <si>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</si>
  <si>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</si>
  <si>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</si>
  <si>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</si>
  <si>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</si>
  <si>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</si>
  <si>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</si>
  <si>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</si>
  <si>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</si>
  <si>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</si>
  <si>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</si>
  <si>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</si>
  <si>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</si>
  <si>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</si>
  <si>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</si>
  <si>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</si>
  <si>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</si>
  <si>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</si>
  <si>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</si>
  <si>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</si>
  <si>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</si>
  <si>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</si>
  <si>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</si>
  <si>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</si>
  <si>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</si>
  <si>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</si>
  <si>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</si>
  <si>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</si>
  <si>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</si>
  <si>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</si>
  <si>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</si>
  <si>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</si>
  <si>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</si>
  <si>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</si>
  <si>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</si>
  <si>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</si>
  <si>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</si>
  <si>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</si>
  <si>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</si>
  <si>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</si>
  <si>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</si>
  <si>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</si>
  <si>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</si>
  <si>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</si>
  <si>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</si>
  <si>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</si>
  <si>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</si>
  <si>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</si>
  <si>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</si>
  <si>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</si>
  <si>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</si>
  <si>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</si>
  <si>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</si>
  <si>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</si>
  <si>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</si>
  <si>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</si>
  <si>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</si>
  <si>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</si>
  <si>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</si>
  <si>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</si>
  <si>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</si>
  <si>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</si>
  <si>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</si>
  <si>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</si>
  <si>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</si>
  <si>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</si>
  <si>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</si>
  <si>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</si>
  <si>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</si>
  <si>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</si>
  <si>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</si>
  <si>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</si>
  <si>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</si>
  <si>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</si>
  <si>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</si>
  <si>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</si>
  <si>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</si>
  <si>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</si>
  <si>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</si>
  <si>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</si>
  <si>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</si>
  <si>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</si>
  <si>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</si>
  <si>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</si>
  <si>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</si>
  <si>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</si>
  <si>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</si>
  <si>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</si>
  <si>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</si>
  <si>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</si>
  <si>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</si>
  <si>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</si>
  <si>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</si>
  <si>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</si>
  <si>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</si>
  <si>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</si>
  <si>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</si>
  <si>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</si>
  <si>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</si>
  <si>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</si>
  <si>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</si>
  <si>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</si>
  <si>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</si>
  <si>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</si>
  <si>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</si>
  <si>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</si>
  <si>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</si>
  <si>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</si>
  <si>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</si>
  <si>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</si>
  <si>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</si>
  <si>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</si>
  <si>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</si>
  <si>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</si>
  <si>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</si>
  <si>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</si>
  <si>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</si>
  <si>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</si>
  <si>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</si>
  <si>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</si>
  <si>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</si>
  <si>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</si>
  <si>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</si>
  <si>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</si>
  <si>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</si>
  <si>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</si>
  <si>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</si>
  <si>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</si>
  <si>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</si>
  <si>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</si>
  <si>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</si>
  <si>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</si>
  <si>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</si>
  <si>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</si>
  <si>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</si>
  <si>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</si>
  <si>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</si>
  <si>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</si>
  <si>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</si>
  <si>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</si>
  <si>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</si>
  <si>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</si>
  <si>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</si>
  <si>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</si>
  <si>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</si>
  <si>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</si>
  <si>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</si>
  <si>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</si>
  <si>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</si>
  <si>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</si>
  <si>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</si>
  <si>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</si>
  <si>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</si>
  <si>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</si>
  <si>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</si>
  <si>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</si>
  <si>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</si>
  <si>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</si>
  <si>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</si>
  <si>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</si>
  <si>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</si>
  <si>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</si>
  <si>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</si>
  <si>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</si>
  <si>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</si>
  <si>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</si>
  <si>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</si>
  <si>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</si>
  <si>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</si>
  <si>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</si>
  <si>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</si>
  <si>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</si>
  <si>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</si>
  <si>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</si>
  <si>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</si>
  <si>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</si>
  <si>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</si>
  <si>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</si>
  <si>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</si>
  <si>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</si>
  <si>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</si>
  <si>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</si>
  <si>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</si>
  <si>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</si>
  <si>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</si>
  <si>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</si>
  <si>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</si>
  <si>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</si>
  <si>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</si>
  <si>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</si>
  <si>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</si>
  <si>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</si>
  <si>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</si>
  <si>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</si>
  <si>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</si>
  <si>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</si>
  <si>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</si>
  <si>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</si>
  <si>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</si>
  <si>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</si>
  <si>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</si>
  <si>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</si>
  <si>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</si>
  <si>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</si>
  <si>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</si>
  <si>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</si>
  <si>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</si>
  <si>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</si>
  <si>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</si>
  <si>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</si>
  <si>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</si>
  <si>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</si>
  <si>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</si>
  <si>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</si>
  <si>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</si>
  <si>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</si>
  <si>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</si>
  <si>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</si>
  <si>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</si>
  <si>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</si>
  <si>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</si>
  <si>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</si>
  <si>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</si>
  <si>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</si>
  <si>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</si>
  <si>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</si>
  <si>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</si>
  <si>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</si>
  <si>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</si>
  <si>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</si>
  <si>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</si>
  <si>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</si>
  <si>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</si>
  <si>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</si>
  <si>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</si>
  <si>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</si>
  <si>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</si>
  <si>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</si>
  <si>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</si>
  <si>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</si>
  <si>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</si>
  <si>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</si>
  <si>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</si>
  <si>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</si>
  <si>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</si>
  <si>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</si>
  <si>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</si>
  <si>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</si>
  <si>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</si>
  <si>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</si>
  <si>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</si>
  <si>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</si>
  <si>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</si>
  <si>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</si>
  <si>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</si>
  <si>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</si>
  <si>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</si>
  <si>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</si>
  <si>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</si>
  <si>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</si>
  <si>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</si>
  <si>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</si>
  <si>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</si>
  <si>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</si>
  <si>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</si>
  <si>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</si>
  <si>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</si>
  <si>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</si>
  <si>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</si>
  <si>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</si>
  <si>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</si>
  <si>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</si>
  <si>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</si>
  <si>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</si>
  <si>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</si>
  <si>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</si>
  <si>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</si>
  <si>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</si>
  <si>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</si>
  <si>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</si>
  <si>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</si>
  <si>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</si>
  <si>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</si>
  <si>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</si>
  <si>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</si>
  <si>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</si>
  <si>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</si>
  <si>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</si>
  <si>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</si>
  <si>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</si>
  <si>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</si>
  <si>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</si>
  <si>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</si>
  <si>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</si>
  <si>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</si>
  <si>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</si>
  <si>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</si>
  <si>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</si>
  <si>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</si>
  <si>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</si>
  <si>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</si>
  <si>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</si>
  <si>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</si>
  <si>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</si>
  <si>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</si>
  <si>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</si>
  <si>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</si>
  <si>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</si>
  <si>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</si>
  <si>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</si>
  <si>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</si>
  <si>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</si>
  <si>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</si>
  <si>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</si>
  <si>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</si>
  <si>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</si>
  <si>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</si>
  <si>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</si>
  <si>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</si>
  <si>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</si>
  <si>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</si>
  <si>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</si>
  <si>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</si>
  <si>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</si>
  <si>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</si>
  <si>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</si>
  <si>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</si>
  <si>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</si>
  <si>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</si>
  <si>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</si>
  <si>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</si>
  <si>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</si>
  <si>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</si>
  <si>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</si>
  <si>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</si>
  <si>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</si>
  <si>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</si>
  <si>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</si>
  <si>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</si>
  <si>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</si>
  <si>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</si>
  <si>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</si>
  <si>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</si>
  <si>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</si>
  <si>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</si>
  <si>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</si>
  <si>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</si>
  <si>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</si>
  <si>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</si>
  <si>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</si>
  <si>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</si>
  <si>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</si>
  <si>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</si>
  <si>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</si>
  <si>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</si>
  <si>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</si>
  <si>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</si>
  <si>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</si>
  <si>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</si>
  <si>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</si>
  <si>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</si>
  <si>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</si>
  <si>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</si>
  <si>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</si>
  <si>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</si>
  <si>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</si>
  <si>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</si>
  <si>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</si>
  <si>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</si>
  <si>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</si>
  <si>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</si>
  <si>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</si>
  <si>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</si>
  <si>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</si>
  <si>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</si>
  <si>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</si>
  <si>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</si>
  <si>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</si>
  <si>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</si>
  <si>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</si>
  <si>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</si>
  <si>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</si>
  <si>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</si>
  <si>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</si>
  <si>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</si>
  <si>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</si>
  <si>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</si>
  <si>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</si>
  <si>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</si>
  <si>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</si>
  <si>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</si>
  <si>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</si>
  <si>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</si>
  <si>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</si>
  <si>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</si>
  <si>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</si>
  <si>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</si>
  <si>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</si>
  <si>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</si>
  <si>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</si>
  <si>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</si>
  <si>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</si>
  <si>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</si>
  <si>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</si>
  <si>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</si>
  <si>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</si>
  <si>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</si>
  <si>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</si>
  <si>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</si>
  <si>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</si>
  <si>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</si>
  <si>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</si>
  <si>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</si>
  <si>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</si>
  <si>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</si>
  <si>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</si>
  <si>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</si>
  <si>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</si>
  <si>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</si>
  <si>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</si>
  <si>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</si>
  <si>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</si>
  <si>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</si>
  <si>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</si>
  <si>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</si>
  <si>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</si>
  <si>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</si>
  <si>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</si>
  <si>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</si>
  <si>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</si>
  <si>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</si>
  <si>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</si>
  <si>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</si>
  <si>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</si>
  <si>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</si>
  <si>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</si>
  <si>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</si>
  <si>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</si>
  <si>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</si>
  <si>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</si>
  <si>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</si>
  <si>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</si>
  <si>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</si>
  <si>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</si>
  <si>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</si>
  <si>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</si>
  <si>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</si>
  <si>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</si>
  <si>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</si>
  <si>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</si>
  <si>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</si>
  <si>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</si>
  <si>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</si>
  <si>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</si>
  <si>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</si>
  <si>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</si>
  <si>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</si>
  <si>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</si>
  <si>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</si>
  <si>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</si>
  <si>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</si>
  <si>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</si>
  <si>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</si>
  <si>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</si>
  <si>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</si>
  <si>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</si>
  <si>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</si>
  <si>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</si>
  <si>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</si>
  <si>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</si>
  <si>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</si>
  <si>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</si>
  <si>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</si>
  <si>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</si>
  <si>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</si>
  <si>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</si>
  <si>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</si>
  <si>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</si>
  <si>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</si>
  <si>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</si>
  <si>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</si>
  <si>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</si>
  <si>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</si>
  <si>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</si>
  <si>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</si>
  <si>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</si>
  <si>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</si>
  <si>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</si>
  <si>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</si>
  <si>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</si>
  <si>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</si>
  <si>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</si>
  <si>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</si>
  <si>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</si>
  <si>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</si>
  <si>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</si>
  <si>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</si>
  <si>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</si>
  <si>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</si>
  <si>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</si>
  <si>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</si>
  <si>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</si>
  <si>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</si>
  <si>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</si>
  <si>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</si>
  <si>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</si>
  <si>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</si>
  <si>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</si>
  <si>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</si>
  <si>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</si>
  <si>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</si>
  <si>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</si>
  <si>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</si>
  <si>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</si>
  <si>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</si>
  <si>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</si>
  <si>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</si>
  <si>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</si>
  <si>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</si>
  <si>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</si>
  <si>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</si>
  <si>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</si>
  <si>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</si>
  <si>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</si>
  <si>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</si>
  <si>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</si>
  <si>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</si>
  <si>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</si>
  <si>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</si>
  <si>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</si>
  <si>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</si>
  <si>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</si>
  <si>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</si>
  <si>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</si>
  <si>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</si>
  <si>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</si>
  <si>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</si>
  <si>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</si>
  <si>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</si>
  <si>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</si>
  <si>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</si>
  <si>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</si>
  <si>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</si>
  <si>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</si>
  <si>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</si>
  <si>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</si>
  <si>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</si>
  <si>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</si>
  <si>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</si>
  <si>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</si>
  <si>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</si>
  <si>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</si>
  <si>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</si>
  <si>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</si>
  <si>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</si>
  <si>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</si>
  <si>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</si>
  <si>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</si>
  <si>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</si>
  <si>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</si>
  <si>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</si>
  <si>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</si>
  <si>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</si>
  <si>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</si>
  <si>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</si>
  <si>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</si>
  <si>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</si>
  <si>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</si>
  <si>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</si>
  <si>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</si>
  <si>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</si>
  <si>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</si>
  <si>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</si>
  <si>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</si>
  <si>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</si>
  <si>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</si>
  <si>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</si>
  <si>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</si>
  <si>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</si>
  <si>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</si>
  <si>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</si>
  <si>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</si>
  <si>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</si>
  <si>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</si>
  <si>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</si>
  <si>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</si>
  <si>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</si>
  <si>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</si>
  <si>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</si>
  <si>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</si>
  <si>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</si>
  <si>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</si>
  <si>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</si>
  <si>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</si>
  <si>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</si>
  <si>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</si>
  <si>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</si>
  <si>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</si>
  <si>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</si>
  <si>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</si>
  <si>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</si>
  <si>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</si>
  <si>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</si>
  <si>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</si>
  <si>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</si>
  <si>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</si>
  <si>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</si>
  <si>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</si>
  <si>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</si>
  <si>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</si>
  <si>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</si>
  <si>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</si>
  <si>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</si>
  <si>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</si>
  <si>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</si>
  <si>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</si>
  <si>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</si>
  <si>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</si>
  <si>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</si>
  <si>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</si>
  <si>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</si>
  <si>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</si>
  <si>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</si>
  <si>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</si>
  <si>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</si>
  <si>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</si>
  <si>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</si>
  <si>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</si>
  <si>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</si>
  <si>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</si>
  <si>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</si>
  <si>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</si>
  <si>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</si>
  <si>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</si>
  <si>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</si>
  <si>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</si>
  <si>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</si>
  <si>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</si>
  <si>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</si>
  <si>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</si>
  <si>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</si>
  <si>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</si>
  <si>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</si>
  <si>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</si>
  <si>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</si>
  <si>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</si>
  <si>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</si>
  <si>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</si>
  <si>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</si>
  <si>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</si>
  <si>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</si>
  <si>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</si>
  <si>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</si>
  <si>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</si>
  <si>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</si>
  <si>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</si>
  <si>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</si>
  <si>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</si>
  <si>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</si>
  <si>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</si>
  <si>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</si>
  <si>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</si>
  <si>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</si>
  <si>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</si>
  <si>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</si>
  <si>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</si>
  <si>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</si>
  <si>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</si>
  <si>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</si>
  <si>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</si>
  <si>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</si>
  <si>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</si>
  <si>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</si>
  <si>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</si>
  <si>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</si>
  <si>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</si>
  <si>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</si>
  <si>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</si>
  <si>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</si>
  <si>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</si>
  <si>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</si>
  <si>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</si>
  <si>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</si>
  <si>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</si>
  <si>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</si>
  <si>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</si>
  <si>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</si>
  <si>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</si>
  <si>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</si>
  <si>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</si>
  <si>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</si>
  <si>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</si>
  <si>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</si>
  <si>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</si>
  <si>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</si>
  <si>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</si>
  <si>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</si>
  <si>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</si>
  <si>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</si>
  <si>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</si>
  <si>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</si>
  <si>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</si>
  <si>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</si>
  <si>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</si>
  <si>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</si>
  <si>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</si>
  <si>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</si>
  <si>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</si>
  <si>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</si>
  <si>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</si>
  <si>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</si>
  <si>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</si>
  <si>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</si>
  <si>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</si>
  <si>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</si>
  <si>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</si>
  <si>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</si>
  <si>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</si>
  <si>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</si>
  <si>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</si>
  <si>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</si>
  <si>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</si>
  <si>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</si>
  <si>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</si>
  <si>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</si>
  <si>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</si>
  <si>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</si>
  <si>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</si>
  <si>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</si>
  <si>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</si>
  <si>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</si>
  <si>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</si>
  <si>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</si>
  <si>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</si>
  <si>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</si>
  <si>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</si>
  <si>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</si>
  <si>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</si>
  <si>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</si>
  <si>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</si>
  <si>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</si>
  <si>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</si>
  <si>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</si>
  <si>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</si>
  <si>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</si>
  <si>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</si>
  <si>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</si>
  <si>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</si>
  <si>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</si>
  <si>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</si>
  <si>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</si>
  <si>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</si>
  <si>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</si>
  <si>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</si>
  <si>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</si>
  <si>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</si>
  <si>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</si>
  <si>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</si>
  <si>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</si>
  <si>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</si>
  <si>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</si>
  <si>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</si>
  <si>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</si>
  <si>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</si>
  <si>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</si>
  <si>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</si>
  <si>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</si>
  <si>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</si>
  <si>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</si>
  <si>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</si>
  <si>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</si>
  <si>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</si>
  <si>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</si>
  <si>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</si>
  <si>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</si>
  <si>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</si>
  <si>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</si>
  <si>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</si>
  <si>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</si>
  <si>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</si>
  <si>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</si>
  <si>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</si>
  <si>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</si>
  <si>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</si>
  <si>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</si>
  <si>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</si>
  <si>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</si>
  <si>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</si>
  <si>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</si>
  <si>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</si>
  <si>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</si>
  <si>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</si>
  <si>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</si>
  <si>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</si>
  <si>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</si>
  <si>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</si>
  <si>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</si>
  <si>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</si>
  <si>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</si>
  <si>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</si>
  <si>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</si>
  <si>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</si>
  <si>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</si>
  <si>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</si>
  <si>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</si>
  <si>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</si>
  <si>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</si>
  <si>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</si>
  <si>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</si>
  <si>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</si>
  <si>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</si>
  <si>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</si>
  <si>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</si>
  <si>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</si>
  <si>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</si>
  <si>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</si>
  <si>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</si>
  <si>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</si>
  <si>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</si>
  <si>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</si>
  <si>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</si>
  <si>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</si>
  <si>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</si>
  <si>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</si>
  <si>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</si>
  <si>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</si>
  <si>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</si>
  <si>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</si>
  <si>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</si>
  <si>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</si>
  <si>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</si>
  <si>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</si>
  <si>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</si>
  <si>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</si>
  <si>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</si>
  <si>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</si>
  <si>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</si>
  <si>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</si>
  <si>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</si>
  <si>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</si>
  <si>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</si>
  <si>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</si>
  <si>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</si>
  <si>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</si>
  <si>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</si>
  <si>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</si>
  <si>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</si>
  <si>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</si>
  <si>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</si>
  <si>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</si>
  <si>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</si>
  <si>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</si>
  <si>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</si>
  <si>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</si>
  <si>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</si>
  <si>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</si>
  <si>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</si>
  <si>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</si>
  <si>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</si>
  <si>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</si>
  <si>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</si>
  <si>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</si>
  <si>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</si>
  <si>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</si>
  <si>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</si>
  <si>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</si>
  <si>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</si>
  <si>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</si>
  <si>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</si>
  <si>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</si>
  <si>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</si>
  <si>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</si>
  <si>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</si>
  <si>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</si>
  <si>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</si>
  <si>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</si>
  <si>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</si>
  <si>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</si>
  <si>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</si>
  <si>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</si>
  <si>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</si>
  <si>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</si>
  <si>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</si>
  <si>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</si>
  <si>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</si>
  <si>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</si>
  <si>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</si>
  <si>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</si>
  <si>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</si>
  <si>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</si>
  <si>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</si>
  <si>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</si>
  <si>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</si>
  <si>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</si>
  <si>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</si>
  <si>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</si>
  <si>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</si>
  <si>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</si>
  <si>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</si>
  <si>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</si>
  <si>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</si>
  <si>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</si>
  <si>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</si>
  <si>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</si>
  <si>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</si>
  <si>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</si>
  <si>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</si>
  <si>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</si>
  <si>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</si>
  <si>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</si>
  <si>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</si>
  <si>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</si>
  <si>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</si>
  <si>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</si>
  <si>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</si>
  <si>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</si>
  <si>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</si>
  <si>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</si>
  <si>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</si>
  <si>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</si>
  <si>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</si>
  <si>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</si>
  <si>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</si>
  <si>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</si>
  <si>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</si>
  <si>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</si>
  <si>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</si>
  <si>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</si>
  <si>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</si>
  <si>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</si>
  <si>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</si>
  <si>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</si>
  <si>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</si>
  <si>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</si>
  <si>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</si>
  <si>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</si>
  <si>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</si>
  <si>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</si>
  <si>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</si>
  <si>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</si>
  <si>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</si>
  <si>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</si>
  <si>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</si>
  <si>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</si>
  <si>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</si>
  <si>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</si>
  <si>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</si>
  <si>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</si>
  <si>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</si>
  <si>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</si>
  <si>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</si>
  <si>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</si>
  <si>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</si>
  <si>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</si>
  <si>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</si>
  <si>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</si>
  <si>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</si>
  <si>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</si>
  <si>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</si>
  <si>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</si>
  <si>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</si>
  <si>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</si>
  <si>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</si>
  <si>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</si>
  <si>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</si>
  <si>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</si>
  <si>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</si>
  <si>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</si>
  <si>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</si>
  <si>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</si>
  <si>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</si>
  <si>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</si>
  <si>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</si>
  <si>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</si>
  <si>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</si>
  <si>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</si>
  <si>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</si>
  <si>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</si>
  <si>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</si>
  <si>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</si>
  <si>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</si>
  <si>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</si>
  <si>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</si>
  <si>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</si>
  <si>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</si>
  <si>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</si>
  <si>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</si>
  <si>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</si>
  <si>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</si>
  <si>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</si>
  <si>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</si>
  <si>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</si>
  <si>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</si>
  <si>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</si>
  <si>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</si>
  <si>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</si>
  <si>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</si>
  <si>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</si>
  <si>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</si>
  <si>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</si>
  <si>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</si>
  <si>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</si>
  <si>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</si>
  <si>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</si>
  <si>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</si>
  <si>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</si>
  <si>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</si>
  <si>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</si>
  <si>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</si>
  <si>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</si>
  <si>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</si>
  <si>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</si>
  <si>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</si>
  <si>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</si>
  <si>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</si>
  <si>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</si>
  <si>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</si>
  <si>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</si>
  <si>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</si>
  <si>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</si>
  <si>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</si>
  <si>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</si>
  <si>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</si>
  <si>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</si>
  <si>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</si>
  <si>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</si>
  <si>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</si>
  <si>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</si>
  <si>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</si>
  <si>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</si>
  <si>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</si>
  <si>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</si>
  <si>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</si>
  <si>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</si>
  <si>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</si>
  <si>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</si>
  <si>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</si>
  <si>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</si>
  <si>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</si>
  <si>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</si>
  <si>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</si>
  <si>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</si>
  <si>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</si>
  <si>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</si>
  <si>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</si>
  <si>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</si>
  <si>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</si>
  <si>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</si>
  <si>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</si>
  <si>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</si>
  <si>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</si>
  <si>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</si>
  <si>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</si>
  <si>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</si>
  <si>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</si>
  <si>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</si>
  <si>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</si>
  <si>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</si>
  <si>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</si>
  <si>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</si>
  <si>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</si>
  <si>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</si>
  <si>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</si>
  <si>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</si>
  <si>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</si>
  <si>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</si>
  <si>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</si>
  <si>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</si>
  <si>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</si>
  <si>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</si>
  <si>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</si>
  <si>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</si>
  <si>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</si>
  <si>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</si>
  <si>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</si>
  <si>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</si>
  <si>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</si>
  <si>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</si>
  <si>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</si>
  <si>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</si>
  <si>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</si>
  <si>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</si>
  <si>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</si>
  <si>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</si>
  <si>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</si>
  <si>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</si>
  <si>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</si>
  <si>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</si>
  <si>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</si>
  <si>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</si>
  <si>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</si>
  <si>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</si>
  <si>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</si>
  <si>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</si>
  <si>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</si>
  <si>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</si>
  <si>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</si>
  <si>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</si>
  <si>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</si>
  <si>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</si>
  <si>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</si>
  <si>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</si>
  <si>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</si>
  <si>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</si>
  <si>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</si>
  <si>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</si>
  <si>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</si>
  <si>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</si>
  <si>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</si>
  <si>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</si>
  <si>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</si>
  <si>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</si>
  <si>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</si>
  <si>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</si>
  <si>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</si>
  <si>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</si>
  <si>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</si>
  <si>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</si>
  <si>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</si>
  <si>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</si>
  <si>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</si>
  <si>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</si>
  <si>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</si>
  <si>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</si>
  <si>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</si>
  <si>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</si>
  <si>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</si>
  <si>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</si>
  <si>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</si>
  <si>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</si>
  <si>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</si>
  <si>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</si>
  <si>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</si>
  <si>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</si>
  <si>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</si>
  <si>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</si>
  <si>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</si>
  <si>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</si>
  <si>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</si>
  <si>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</si>
  <si>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</si>
  <si>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</si>
  <si>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</si>
  <si>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</si>
  <si>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</si>
  <si>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</si>
  <si>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</si>
  <si>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</si>
  <si>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</si>
  <si>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</si>
  <si>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</si>
  <si>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</si>
  <si>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</si>
  <si>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</si>
  <si>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</si>
  <si>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</si>
  <si>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</si>
  <si>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</si>
  <si>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</si>
  <si>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</si>
  <si>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</si>
  <si>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</si>
  <si>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</si>
  <si>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</si>
  <si>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</si>
  <si>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</si>
  <si>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</si>
  <si>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</si>
  <si>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</si>
  <si>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</si>
  <si>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</si>
  <si>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</si>
  <si>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</si>
  <si>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</si>
  <si>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</si>
  <si>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</si>
  <si>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</si>
  <si>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</si>
  <si>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</si>
  <si>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</si>
  <si>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</si>
  <si>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</si>
  <si>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</si>
  <si>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</si>
  <si>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</si>
  <si>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</si>
  <si>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</si>
  <si>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</si>
  <si>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</si>
  <si>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</si>
  <si>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</si>
  <si>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</si>
  <si>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</si>
  <si>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</si>
  <si>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</si>
  <si>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</si>
  <si>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</si>
  <si>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</si>
  <si>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</si>
  <si>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</si>
  <si>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</si>
  <si>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</si>
  <si>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</si>
  <si>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</si>
  <si>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</si>
  <si>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</si>
  <si>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</si>
  <si>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</si>
  <si>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</si>
  <si>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</si>
  <si>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</si>
  <si>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</si>
  <si>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</si>
  <si>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</si>
  <si>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</si>
  <si>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</si>
  <si>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</si>
  <si>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</si>
  <si>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</si>
  <si>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</si>
  <si>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</si>
  <si>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</si>
  <si>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</si>
  <si>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</si>
  <si>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</si>
  <si>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</si>
  <si>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</si>
  <si>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</si>
  <si>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</si>
  <si>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</si>
  <si>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</si>
  <si>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</si>
  <si>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</si>
  <si>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</si>
  <si>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</si>
  <si>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</si>
  <si>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</si>
  <si>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</si>
  <si>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</si>
  <si>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</si>
  <si>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</si>
  <si>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</si>
  <si>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</si>
  <si>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</si>
  <si>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</si>
  <si>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</si>
  <si>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</si>
  <si>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</si>
  <si>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</si>
  <si>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</si>
  <si>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</si>
  <si>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</si>
  <si>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</si>
  <si>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</si>
  <si>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</si>
  <si>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</si>
  <si>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</si>
  <si>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</si>
  <si>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</si>
  <si>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</si>
  <si>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</si>
  <si>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</si>
  <si>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</si>
  <si>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</si>
  <si>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</si>
  <si>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</si>
  <si>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</si>
  <si>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</si>
  <si>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</si>
  <si>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</si>
  <si>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</si>
  <si>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</si>
  <si>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</si>
  <si>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</si>
  <si>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</si>
  <si>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</si>
  <si>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</si>
  <si>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</si>
  <si>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</si>
  <si>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</si>
  <si>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</si>
  <si>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</si>
  <si>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</si>
  <si>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</si>
  <si>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</si>
  <si>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</si>
  <si>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</si>
  <si>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</si>
  <si>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</si>
  <si>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</si>
  <si>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</si>
  <si>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</si>
  <si>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</si>
  <si>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</si>
  <si>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</si>
  <si>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</si>
  <si>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</si>
  <si>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</si>
  <si>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</si>
  <si>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</si>
  <si>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</si>
  <si>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</si>
  <si>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</si>
  <si>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</si>
  <si>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</si>
  <si>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</si>
  <si>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</si>
  <si>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</si>
  <si>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</si>
  <si>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</si>
  <si>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</si>
  <si>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</si>
  <si>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</si>
  <si>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</si>
  <si>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</si>
  <si>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</si>
  <si>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</si>
  <si>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</si>
  <si>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</si>
  <si>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</si>
  <si>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</si>
  <si>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</si>
  <si>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</si>
  <si>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</si>
  <si>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</si>
  <si>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</si>
  <si>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</si>
  <si>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</si>
  <si>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</si>
  <si>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</si>
  <si>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</si>
  <si>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</si>
  <si>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</si>
  <si>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</si>
  <si>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</si>
  <si>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</si>
  <si>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</si>
  <si>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</si>
  <si>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</si>
  <si>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</si>
  <si>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</si>
  <si>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</si>
  <si>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</si>
  <si>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</si>
  <si>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</si>
  <si>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</si>
  <si>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</si>
  <si>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</si>
  <si>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</si>
  <si>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</si>
  <si>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</si>
  <si>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</si>
  <si>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</si>
  <si>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</si>
  <si>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</si>
  <si>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</si>
  <si>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</si>
  <si>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</si>
  <si>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</si>
  <si>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</si>
  <si>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</si>
  <si>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</si>
  <si>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</si>
  <si>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</si>
  <si>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</si>
  <si>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</si>
  <si>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</si>
  <si>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</si>
  <si>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</si>
  <si>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</si>
  <si>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</si>
  <si>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</si>
  <si>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</si>
  <si>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</si>
  <si>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</si>
  <si>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</si>
  <si>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</si>
  <si>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</si>
  <si>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</si>
  <si>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</si>
  <si>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</si>
  <si>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</si>
  <si>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</si>
  <si>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</si>
  <si>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</si>
  <si>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</si>
  <si>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</si>
  <si>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</si>
  <si>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</si>
  <si>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</si>
  <si>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</si>
  <si>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</si>
  <si>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</si>
  <si>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</si>
  <si>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</si>
  <si>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</si>
  <si>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</si>
  <si>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</si>
  <si>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</si>
  <si>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</si>
  <si>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</si>
  <si>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</si>
  <si>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</si>
  <si>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</si>
  <si>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</si>
  <si>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</si>
  <si>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</si>
  <si>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</si>
  <si>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</si>
  <si>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</si>
  <si>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</si>
  <si>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</si>
  <si>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</si>
  <si>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</si>
  <si>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</si>
  <si>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</si>
  <si>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</si>
  <si>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</si>
  <si>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</si>
  <si>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</si>
  <si>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</si>
  <si>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</si>
  <si>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</si>
  <si>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</si>
  <si>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</si>
  <si>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</si>
  <si>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</si>
  <si>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</si>
  <si>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</si>
  <si>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</si>
  <si>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</si>
  <si>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</si>
  <si>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</si>
  <si>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</si>
  <si>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</si>
  <si>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</si>
  <si>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</si>
  <si>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</si>
  <si>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</si>
  <si>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</si>
  <si>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</si>
  <si>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</si>
  <si>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</si>
  <si>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</si>
  <si>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</si>
  <si>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</si>
  <si>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</si>
  <si>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</si>
  <si>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</si>
  <si>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</si>
  <si>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</si>
  <si>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</si>
  <si>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</si>
  <si>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</si>
  <si>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</si>
  <si>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</si>
  <si>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</si>
  <si>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</si>
  <si>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</si>
  <si>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</si>
  <si>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</si>
  <si>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</si>
  <si>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</si>
  <si>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</si>
  <si>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</si>
  <si>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</si>
  <si>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</si>
  <si>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</si>
  <si>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</si>
  <si>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</si>
  <si>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</si>
  <si>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</si>
  <si>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</si>
  <si>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</si>
  <si>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</si>
  <si>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</si>
  <si>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</si>
  <si>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</si>
  <si>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</si>
  <si>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</si>
  <si>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</si>
  <si>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</si>
  <si>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</si>
  <si>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</si>
  <si>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</si>
  <si>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</si>
  <si>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</si>
  <si>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</si>
  <si>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</si>
  <si>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</si>
  <si>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</si>
  <si>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</si>
  <si>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</si>
  <si>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</si>
  <si>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</si>
  <si>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</si>
  <si>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</si>
  <si>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</si>
  <si>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</si>
  <si>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</si>
  <si>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</si>
  <si>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</si>
  <si>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</si>
  <si>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</si>
  <si>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</si>
  <si>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</si>
  <si>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</si>
  <si>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</si>
  <si>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</si>
  <si>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</si>
  <si>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</si>
  <si>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</si>
  <si>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</si>
  <si>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</si>
  <si>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</si>
  <si>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</si>
  <si>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</si>
  <si>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</si>
  <si>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</si>
  <si>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</si>
  <si>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</si>
  <si>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</si>
  <si>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</si>
  <si>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</si>
  <si>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</si>
  <si>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</si>
  <si>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</si>
  <si>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</si>
  <si>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</si>
  <si>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</si>
  <si>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</si>
  <si>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</si>
  <si>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</si>
  <si>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</si>
  <si>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</si>
  <si>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</si>
  <si>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</si>
  <si>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</si>
  <si>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</si>
  <si>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</si>
  <si>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</si>
  <si>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</si>
  <si>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</si>
  <si>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</si>
  <si>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</si>
  <si>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</si>
  <si>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</si>
  <si>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</si>
  <si>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</si>
  <si>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</si>
  <si>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</si>
  <si>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</si>
  <si>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</si>
  <si>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</si>
  <si>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</si>
  <si>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</si>
  <si>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</si>
  <si>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</si>
  <si>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</si>
  <si>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</si>
  <si>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</si>
  <si>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</si>
  <si>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</si>
  <si>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</si>
  <si>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</si>
  <si>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</si>
  <si>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</si>
  <si>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</si>
  <si>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</si>
  <si>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</si>
  <si>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</si>
  <si>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</si>
  <si>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</si>
  <si>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</si>
  <si>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</si>
  <si>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</si>
  <si>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</si>
  <si>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</si>
  <si>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</si>
  <si>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</si>
  <si>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</si>
  <si>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</si>
  <si>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</si>
  <si>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</si>
  <si>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</si>
  <si>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</si>
  <si>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</si>
  <si>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</si>
  <si>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</si>
  <si>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</si>
  <si>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</si>
  <si>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</si>
  <si>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</si>
  <si>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</si>
  <si>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</si>
  <si>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</si>
  <si>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</si>
  <si>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</si>
  <si>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</si>
  <si>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</si>
  <si>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</si>
  <si>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</si>
  <si>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</si>
  <si>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</si>
  <si>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</si>
  <si>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</si>
  <si>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</si>
  <si>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</si>
  <si>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</si>
  <si>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</si>
  <si>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</si>
  <si>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</si>
  <si>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</si>
  <si>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</si>
  <si>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</si>
  <si>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</si>
  <si>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</si>
  <si>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</si>
  <si>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</si>
  <si>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</si>
  <si>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</si>
  <si>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</si>
  <si>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</si>
  <si>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</si>
  <si>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</si>
  <si>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</si>
  <si>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</si>
  <si>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</si>
  <si>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</si>
  <si>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</si>
  <si>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</si>
  <si>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</si>
  <si>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</si>
  <si>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</si>
  <si>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</si>
  <si>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</si>
  <si>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</si>
  <si>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</si>
  <si>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</si>
  <si>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</si>
  <si>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</si>
  <si>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</si>
  <si>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</si>
  <si>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</si>
  <si>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</si>
  <si>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</si>
  <si>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</si>
  <si>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</si>
  <si>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</si>
  <si>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</si>
  <si>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</si>
  <si>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</si>
  <si>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</si>
  <si>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</si>
  <si>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</si>
  <si>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</si>
  <si>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</si>
  <si>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</si>
  <si>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</si>
  <si>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</si>
  <si>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</si>
  <si>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</si>
  <si>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</si>
  <si>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</si>
  <si>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</si>
  <si>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</si>
  <si>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</si>
  <si>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</si>
  <si>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</si>
  <si>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</si>
  <si>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</si>
  <si>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</si>
  <si>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</si>
  <si>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</si>
  <si>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</si>
  <si>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</si>
  <si>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</si>
  <si>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</si>
  <si>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</si>
  <si>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</si>
  <si>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</si>
  <si>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</si>
  <si>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</si>
  <si>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</si>
  <si>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</si>
  <si>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</si>
  <si>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</si>
  <si>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</si>
  <si>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</si>
  <si>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</si>
  <si>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</si>
  <si>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</si>
  <si>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</si>
  <si>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</si>
  <si>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</si>
  <si>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</si>
  <si>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</si>
  <si>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</si>
  <si>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</si>
  <si>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</si>
  <si>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</si>
  <si>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</si>
  <si>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</si>
  <si>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</si>
  <si>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</si>
  <si>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</si>
  <si>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</si>
  <si>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</si>
  <si>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</si>
  <si>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</si>
  <si>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</si>
  <si>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</si>
  <si>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</si>
  <si>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</si>
  <si>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</si>
  <si>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</si>
  <si>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</si>
  <si>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</si>
  <si>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</si>
  <si>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</si>
  <si>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</si>
  <si>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</si>
  <si>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</si>
  <si>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</si>
  <si>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</si>
  <si>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</si>
  <si>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</si>
  <si>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</si>
  <si>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</si>
  <si>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</si>
  <si>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</si>
  <si>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</si>
  <si>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</si>
  <si>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</si>
  <si>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</si>
  <si>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</si>
  <si>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</si>
  <si>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</si>
  <si>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</si>
  <si>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</si>
  <si>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</si>
  <si>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</si>
  <si>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</si>
  <si>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</si>
  <si>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</si>
  <si>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</si>
  <si>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</si>
  <si>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</si>
  <si>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</si>
  <si>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</si>
  <si>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</si>
  <si>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</si>
  <si>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</si>
  <si>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</si>
  <si>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</si>
  <si>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</si>
  <si>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</si>
  <si>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</si>
  <si>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</si>
  <si>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</si>
  <si>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</si>
  <si>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</si>
  <si>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</si>
  <si>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</si>
  <si>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</si>
  <si>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</si>
  <si>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</si>
  <si>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</si>
  <si>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</si>
  <si>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</si>
  <si>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</si>
  <si>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</si>
  <si>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</si>
  <si>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</si>
  <si>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</si>
  <si>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</si>
  <si>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</si>
  <si>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</si>
  <si>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</si>
  <si>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</si>
  <si>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</si>
  <si>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</si>
  <si>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</si>
  <si>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</si>
  <si>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</si>
  <si>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</si>
  <si>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</si>
  <si>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</si>
  <si>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</si>
  <si>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</si>
  <si>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</si>
  <si>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</si>
  <si>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</si>
  <si>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</si>
  <si>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</si>
  <si>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</si>
  <si>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</si>
  <si>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</si>
  <si>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</si>
  <si>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</si>
  <si>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</si>
  <si>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</si>
  <si>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</si>
  <si>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</si>
  <si>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</si>
  <si>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</si>
  <si>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</si>
  <si>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</si>
  <si>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</si>
  <si>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</si>
  <si>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</si>
  <si>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</si>
  <si>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</si>
  <si>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</si>
  <si>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</si>
  <si>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</si>
  <si>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</si>
  <si>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</si>
  <si>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</si>
  <si>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</si>
  <si>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</si>
  <si>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</si>
  <si>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</si>
  <si>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</si>
  <si>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</si>
  <si>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</si>
  <si>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</si>
  <si>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</si>
  <si>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</si>
  <si>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</si>
  <si>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</si>
  <si>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</si>
  <si>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</si>
  <si>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</si>
  <si>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</si>
  <si>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</si>
  <si>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</si>
  <si>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</si>
  <si>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</si>
  <si>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</si>
  <si>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</si>
  <si>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</si>
  <si>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</si>
  <si>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</si>
  <si>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</si>
  <si>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</si>
  <si>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</si>
  <si>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</si>
  <si>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</si>
  <si>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</si>
  <si>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</si>
  <si>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</si>
  <si>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</si>
  <si>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</si>
  <si>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</si>
  <si>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</si>
  <si>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</si>
  <si>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</si>
  <si>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</si>
  <si>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</si>
  <si>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</si>
  <si>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</si>
  <si>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</si>
  <si>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</si>
  <si>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</si>
  <si>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</si>
  <si>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</si>
  <si>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</si>
  <si>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</si>
  <si>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</si>
  <si>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</si>
  <si>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</si>
  <si>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</si>
  <si>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</si>
  <si>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</si>
  <si>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</si>
  <si>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</si>
  <si>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</si>
  <si>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</si>
  <si>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</si>
  <si>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</si>
  <si>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</si>
  <si>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</si>
  <si>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</si>
  <si>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</si>
  <si>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</si>
  <si>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</si>
  <si>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</si>
  <si>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</si>
  <si>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</si>
  <si>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</si>
  <si>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</si>
  <si>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</si>
  <si>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</si>
  <si>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</si>
  <si>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</si>
  <si>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</si>
  <si>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</si>
  <si>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</si>
  <si>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</si>
  <si>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</si>
  <si>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</si>
  <si>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</si>
  <si>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</si>
  <si>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</si>
  <si>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</si>
  <si>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</si>
  <si>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</si>
  <si>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</si>
  <si>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</si>
  <si>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</si>
  <si>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</si>
  <si>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</si>
  <si>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</si>
  <si>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</si>
  <si>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</si>
  <si>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</si>
  <si>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</si>
  <si>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</si>
  <si>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</si>
  <si>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</si>
  <si>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</si>
  <si>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</si>
  <si>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</si>
  <si>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</si>
  <si>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</si>
  <si>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</si>
  <si>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</si>
  <si>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</si>
  <si>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</si>
  <si>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</si>
  <si>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</si>
  <si>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</si>
  <si>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</si>
  <si>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</si>
  <si>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</si>
  <si>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</si>
  <si>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</si>
  <si>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</si>
  <si>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</si>
  <si>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</si>
  <si>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</si>
  <si>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</si>
  <si>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</si>
  <si>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</si>
  <si>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</si>
  <si>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</si>
  <si>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</si>
  <si>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</si>
  <si>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</si>
  <si>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</si>
  <si>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</si>
  <si>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</si>
  <si>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</si>
  <si>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</si>
  <si>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</si>
  <si>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</si>
  <si>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</si>
  <si>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</si>
  <si>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</si>
  <si>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</si>
  <si>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</si>
  <si>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</si>
  <si>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</si>
  <si>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</si>
  <si>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</si>
  <si>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</si>
  <si>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</si>
  <si>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</si>
  <si>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</si>
  <si>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</si>
  <si>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</si>
  <si>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</si>
  <si>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</si>
  <si>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</si>
  <si>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</si>
  <si>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</si>
  <si>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</si>
  <si>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</si>
  <si>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</si>
  <si>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</si>
  <si>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</si>
  <si>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</si>
  <si>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</si>
  <si>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</si>
  <si>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</si>
  <si>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</si>
  <si>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</si>
  <si>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</si>
  <si>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</si>
  <si>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</si>
  <si>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</si>
  <si>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</si>
  <si>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</si>
  <si>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</si>
  <si>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</si>
  <si>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</si>
  <si>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</si>
  <si>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</si>
  <si>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</si>
  <si>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</si>
  <si>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</si>
  <si>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</si>
  <si>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</si>
  <si>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</si>
  <si>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</si>
  <si>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</si>
  <si>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</si>
  <si>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</si>
  <si>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</si>
  <si>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</si>
  <si>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</si>
  <si>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</si>
  <si>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</si>
  <si>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</si>
  <si>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</si>
  <si>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</si>
  <si>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</si>
  <si>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</si>
  <si>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</si>
  <si>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</si>
  <si>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</si>
  <si>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</si>
  <si>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</si>
  <si>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</si>
  <si>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</si>
  <si>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</si>
  <si>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</si>
  <si>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</si>
  <si>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</si>
  <si>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</si>
  <si>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</si>
  <si>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</si>
  <si>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</si>
  <si>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</si>
  <si>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</si>
  <si>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</si>
  <si>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</si>
  <si>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</si>
  <si>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</si>
  <si>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</si>
  <si>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</si>
  <si>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</si>
  <si>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</si>
  <si>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</si>
  <si>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</si>
  <si>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</si>
  <si>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</si>
  <si>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</si>
  <si>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</si>
  <si>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</si>
  <si>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</si>
  <si>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</si>
  <si>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</si>
  <si>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</si>
  <si>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</si>
  <si>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</si>
  <si>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</si>
  <si>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</si>
  <si>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</si>
  <si>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</si>
  <si>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</si>
  <si>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</si>
  <si>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</si>
  <si>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</si>
  <si>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</si>
  <si>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</si>
  <si>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</si>
  <si>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</si>
  <si>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</si>
  <si>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</si>
  <si>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</si>
  <si>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</si>
  <si>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</si>
  <si>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</si>
  <si>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</si>
  <si>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</si>
  <si>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</si>
  <si>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</si>
  <si>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</si>
  <si>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</si>
  <si>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</si>
  <si>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</si>
  <si>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</si>
  <si>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</si>
  <si>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</si>
  <si>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</si>
  <si>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</si>
  <si>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</si>
  <si>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</si>
  <si>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</si>
  <si>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</si>
  <si>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</si>
  <si>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</si>
  <si>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</si>
  <si>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</si>
  <si>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</si>
  <si>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</si>
  <si>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</si>
  <si>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</si>
  <si>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</si>
  <si>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</si>
  <si>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</si>
  <si>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</si>
  <si>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</si>
  <si>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</si>
  <si>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</si>
  <si>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</si>
  <si>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</si>
  <si>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</si>
  <si>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</si>
  <si>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</si>
  <si>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</si>
  <si>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</si>
  <si>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</si>
  <si>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</si>
  <si>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</si>
  <si>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</si>
  <si>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</si>
  <si>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</si>
  <si>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</si>
  <si>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</si>
  <si>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</si>
  <si>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</si>
  <si>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</si>
  <si>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</si>
  <si>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</si>
  <si>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</si>
  <si>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</si>
  <si>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</si>
  <si>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</si>
  <si>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</si>
  <si>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</si>
  <si>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</si>
  <si>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</si>
  <si>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</si>
  <si>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</si>
  <si>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</si>
  <si>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</si>
  <si>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</si>
  <si>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</si>
  <si>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</si>
  <si>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</si>
  <si>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</si>
  <si>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</si>
  <si>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</si>
  <si>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</si>
  <si>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</si>
  <si>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</si>
  <si>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</si>
  <si>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</si>
  <si>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</si>
  <si>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</si>
  <si>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</si>
  <si>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</si>
  <si>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</si>
  <si>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</si>
  <si>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</si>
  <si>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</si>
  <si>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</si>
  <si>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</si>
  <si>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</si>
  <si>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</si>
  <si>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</si>
  <si>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</si>
  <si>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</si>
  <si>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</si>
  <si>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</si>
  <si>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</si>
  <si>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</si>
  <si>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</si>
  <si>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</si>
  <si>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</si>
  <si>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</si>
  <si>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</si>
  <si>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</si>
  <si>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</si>
  <si>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</si>
  <si>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</si>
  <si>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</si>
  <si>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</si>
  <si>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</si>
  <si>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</si>
  <si>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</si>
  <si>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</si>
  <si>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</si>
  <si>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</si>
  <si>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</si>
  <si>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</si>
  <si>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</si>
  <si>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</si>
  <si>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</si>
  <si>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</si>
  <si>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</si>
  <si>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</si>
  <si>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</si>
  <si>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</si>
  <si>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</si>
  <si>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</si>
  <si>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</si>
  <si>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</si>
  <si>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</si>
  <si>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</si>
  <si>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</si>
  <si>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</si>
  <si>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</si>
  <si>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</si>
  <si>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</si>
  <si>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</si>
  <si>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</si>
  <si>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</si>
  <si>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</si>
  <si>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</si>
  <si>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</si>
  <si>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</si>
  <si>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</si>
  <si>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</si>
  <si>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</si>
  <si>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</si>
  <si>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</si>
  <si>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</si>
  <si>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</si>
  <si>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</si>
  <si>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</si>
  <si>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</si>
  <si>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</si>
  <si>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</si>
  <si>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</si>
  <si>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</si>
  <si>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</si>
  <si>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</si>
  <si>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</si>
  <si>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</si>
  <si>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</si>
  <si>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</si>
  <si>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</si>
  <si>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</si>
  <si>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</si>
  <si>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</si>
  <si>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</si>
  <si>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</si>
  <si>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</si>
  <si>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</si>
  <si>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</si>
  <si>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</si>
  <si>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</si>
  <si>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</si>
  <si>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</si>
  <si>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</si>
  <si>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</si>
  <si>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</si>
  <si>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</si>
  <si>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</si>
  <si>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</si>
  <si>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</si>
  <si>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</si>
  <si>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</si>
  <si>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</si>
  <si>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</si>
  <si>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</si>
  <si>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</si>
  <si>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</si>
  <si>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</si>
  <si>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</si>
  <si>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</si>
  <si>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</si>
  <si>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</si>
  <si>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</si>
  <si>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</si>
  <si>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</si>
  <si>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</si>
  <si>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</si>
  <si>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</si>
  <si>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</si>
  <si>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</si>
  <si>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</si>
  <si>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</si>
  <si>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</si>
  <si>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</si>
  <si>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</si>
  <si>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</si>
  <si>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</si>
  <si>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</si>
  <si>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</si>
  <si>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</si>
  <si>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</si>
  <si>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</si>
  <si>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</si>
  <si>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</si>
  <si>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</si>
  <si>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</si>
  <si>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</si>
  <si>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</si>
  <si>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</si>
  <si>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</si>
  <si>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</si>
  <si>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</si>
  <si>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</si>
  <si>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</si>
  <si>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</si>
  <si>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</si>
  <si>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</si>
  <si>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</si>
  <si>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</si>
  <si>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</si>
  <si>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</si>
  <si>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</si>
  <si>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</si>
  <si>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</si>
  <si>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</si>
  <si>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</si>
  <si>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</si>
  <si>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</si>
  <si>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</si>
  <si>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</si>
  <si>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</si>
  <si>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</si>
  <si>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</si>
  <si>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</si>
  <si>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</si>
  <si>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</si>
  <si>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</si>
  <si>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</si>
  <si>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</si>
  <si>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</si>
  <si>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</si>
  <si>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</si>
  <si>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</si>
  <si>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</si>
  <si>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</si>
  <si>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</si>
  <si>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</si>
  <si>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</si>
  <si>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</si>
  <si>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</si>
  <si>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</si>
  <si>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</si>
  <si>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</si>
  <si>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</si>
  <si>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</si>
  <si>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</si>
  <si>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</si>
  <si>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</si>
  <si>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</si>
  <si>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</si>
  <si>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</si>
  <si>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</si>
  <si>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</si>
  <si>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</si>
  <si>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</si>
  <si>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</si>
  <si>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</si>
  <si>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</si>
  <si>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</si>
  <si>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</si>
  <si>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</si>
  <si>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</si>
  <si>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</si>
  <si>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</si>
  <si>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</si>
  <si>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</si>
  <si>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</si>
  <si>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</si>
  <si>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</si>
  <si>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</si>
  <si>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</si>
  <si>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</si>
  <si>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</si>
  <si>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</si>
  <si>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</si>
  <si>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</si>
  <si>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</si>
  <si>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</si>
  <si>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</si>
  <si>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</si>
  <si>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</si>
  <si>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</si>
  <si>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</si>
  <si>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</si>
  <si>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</si>
  <si>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</si>
  <si>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</si>
  <si>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</si>
  <si>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</si>
  <si>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</si>
  <si>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</si>
  <si>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</si>
  <si>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</si>
  <si>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</si>
  <si>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</si>
  <si>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</si>
  <si>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</si>
  <si>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</si>
  <si>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</si>
  <si>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</si>
  <si>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</si>
  <si>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</si>
  <si>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</si>
  <si>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</si>
  <si>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</si>
  <si>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</si>
  <si>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</si>
  <si>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</si>
  <si>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</si>
  <si>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</si>
  <si>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</si>
  <si>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</si>
  <si>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</si>
  <si>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</si>
  <si>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</si>
  <si>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</si>
  <si>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</si>
  <si>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</si>
  <si>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</si>
  <si>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</si>
  <si>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</si>
  <si>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</si>
  <si>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</si>
  <si>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</si>
  <si>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</si>
  <si>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</si>
  <si>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</si>
  <si>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</si>
  <si>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</si>
  <si>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</si>
  <si>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</si>
  <si>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</si>
  <si>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</si>
  <si>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</si>
  <si>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</si>
  <si>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</si>
  <si>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</si>
  <si>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</si>
  <si>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</si>
  <si>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</si>
  <si>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</si>
  <si>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</si>
  <si>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</si>
  <si>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</si>
  <si>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</si>
  <si>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</si>
  <si>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</si>
  <si>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</si>
  <si>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</si>
  <si>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</si>
  <si>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</si>
  <si>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</si>
  <si>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</si>
  <si>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</si>
  <si>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</si>
  <si>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</si>
  <si>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</si>
  <si>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</si>
  <si>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</si>
  <si>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</si>
  <si>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</si>
  <si>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</si>
  <si>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</si>
  <si>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</si>
  <si>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</si>
  <si>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</si>
  <si>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</si>
  <si>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</si>
  <si>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</si>
  <si>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</si>
  <si>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</si>
  <si>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</si>
  <si>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</si>
  <si>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</si>
  <si>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</si>
  <si>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</si>
  <si>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</si>
  <si>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</si>
  <si>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</si>
  <si>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</si>
  <si>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</si>
  <si>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</si>
  <si>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</si>
  <si>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</si>
  <si>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</si>
  <si>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</si>
  <si>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</si>
  <si>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</si>
  <si>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</si>
  <si>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</si>
  <si>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</si>
  <si>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</si>
  <si>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</si>
  <si>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</si>
  <si>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</si>
  <si>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</si>
  <si>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</si>
  <si>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</si>
  <si>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</si>
  <si>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</si>
  <si>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</si>
  <si>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</si>
  <si>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</si>
  <si>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</si>
  <si>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</si>
  <si>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</si>
  <si>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</si>
  <si>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</si>
  <si>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</si>
  <si>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</si>
  <si>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</si>
  <si>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</si>
  <si>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</si>
  <si>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</si>
  <si>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</si>
  <si>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</si>
  <si>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</si>
  <si>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</si>
  <si>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</si>
  <si>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</si>
  <si>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</si>
  <si>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</si>
  <si>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</si>
  <si>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</si>
  <si>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</si>
  <si>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</si>
  <si>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</si>
  <si>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</si>
  <si>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</si>
  <si>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</si>
  <si>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</si>
  <si>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</si>
  <si>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</si>
  <si>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</si>
  <si>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</si>
  <si>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</si>
  <si>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</si>
  <si>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</si>
  <si>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</si>
  <si>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</si>
  <si>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</si>
  <si>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</si>
  <si>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</si>
  <si>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</si>
  <si>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</si>
  <si>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</si>
  <si>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</si>
  <si>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</si>
  <si>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</si>
  <si>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</si>
  <si>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</si>
  <si>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</si>
  <si>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</si>
  <si>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</si>
  <si>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</si>
  <si>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</si>
  <si>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</si>
  <si>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</si>
  <si>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</si>
  <si>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</si>
  <si>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</si>
  <si>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</si>
  <si>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</si>
  <si>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</si>
  <si>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</si>
  <si>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</si>
  <si>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</si>
  <si>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</si>
  <si>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</si>
  <si>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</si>
  <si>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</si>
  <si>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</si>
  <si>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</si>
  <si>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</si>
  <si>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</si>
  <si>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</si>
  <si>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</si>
  <si>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</si>
  <si>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</si>
  <si>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</si>
  <si>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</si>
  <si>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</si>
  <si>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</si>
  <si>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</si>
  <si>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</si>
  <si>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</si>
  <si>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</si>
  <si>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</si>
  <si>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</si>
  <si>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</si>
  <si>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</si>
  <si>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</si>
  <si>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</si>
  <si>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</si>
  <si>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</si>
  <si>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</si>
  <si>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</si>
  <si>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</si>
  <si>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</si>
  <si>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</si>
  <si>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</si>
  <si>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</si>
  <si>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</si>
  <si>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</si>
  <si>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</si>
  <si>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</si>
  <si>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</si>
  <si>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</si>
  <si>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</si>
  <si>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</si>
  <si>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</si>
  <si>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</si>
  <si>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</si>
  <si>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</si>
  <si>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</si>
  <si>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</si>
  <si>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</si>
  <si>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</si>
  <si>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</si>
  <si>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</si>
  <si>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</si>
  <si>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</si>
  <si>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</si>
  <si>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</si>
  <si>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</si>
  <si>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</si>
  <si>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</si>
  <si>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</si>
  <si>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</si>
  <si>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</si>
  <si>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</si>
  <si>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</si>
  <si>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</si>
  <si>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</si>
  <si>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</si>
  <si>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</si>
  <si>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</si>
  <si>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</si>
  <si>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</si>
  <si>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</si>
  <si>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</si>
  <si>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</si>
  <si>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</si>
  <si>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</si>
  <si>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</si>
  <si>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</si>
  <si>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</si>
  <si>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</si>
  <si>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</si>
  <si>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</si>
  <si>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</si>
  <si>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</si>
  <si>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</si>
  <si>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</si>
  <si>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</si>
  <si>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</si>
  <si>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</si>
  <si>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</si>
  <si>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</si>
  <si>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</si>
  <si>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</si>
  <si>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</si>
  <si>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</si>
  <si>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</si>
  <si>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</si>
  <si>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</si>
  <si>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</si>
  <si>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</si>
  <si>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</si>
  <si>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</si>
  <si>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</si>
  <si>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</si>
  <si>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</si>
  <si>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</si>
  <si>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</si>
  <si>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</si>
  <si>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</si>
  <si>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</si>
  <si>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</si>
  <si>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</si>
  <si>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</si>
  <si>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</si>
  <si>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</si>
  <si>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</si>
  <si>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</si>
  <si>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</si>
  <si>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</si>
  <si>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</si>
  <si>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</si>
  <si>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</si>
  <si>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</si>
  <si>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</si>
  <si>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</si>
  <si>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</si>
  <si>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</si>
  <si>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</si>
  <si>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</si>
  <si>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</si>
  <si>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</si>
  <si>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</si>
  <si>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</si>
  <si>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</si>
  <si>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</si>
  <si>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</si>
  <si>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</si>
  <si>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</si>
  <si>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</si>
  <si>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</si>
  <si>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</si>
  <si>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</si>
  <si>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</si>
  <si>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</si>
  <si>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</si>
  <si>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</si>
  <si>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</si>
  <si>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</si>
  <si>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</si>
  <si>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</si>
  <si>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</si>
  <si>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</si>
  <si>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</si>
  <si>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</si>
  <si>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</si>
  <si>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</si>
  <si>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</si>
  <si>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</si>
  <si>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</si>
  <si>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</si>
  <si>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</si>
  <si>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</si>
  <si>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</si>
  <si>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</si>
  <si>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</si>
  <si>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</si>
  <si>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</si>
  <si>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</si>
  <si>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</si>
  <si>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</si>
  <si>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</si>
  <si>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</si>
  <si>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</si>
  <si>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</si>
  <si>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</si>
  <si>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</si>
  <si>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</si>
  <si>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</si>
  <si>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</si>
  <si>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</si>
  <si>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</si>
  <si>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</si>
  <si>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</si>
  <si>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</si>
  <si>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</si>
  <si>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</si>
  <si>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</si>
  <si>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</si>
  <si>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</si>
  <si>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</si>
  <si>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</si>
  <si>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</si>
  <si>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</si>
  <si>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</si>
  <si>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</si>
  <si>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</si>
  <si>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</si>
  <si>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</si>
  <si>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</si>
  <si>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</si>
  <si>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</si>
  <si>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</si>
  <si>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</si>
  <si>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</si>
  <si>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</si>
  <si>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</si>
  <si>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</si>
  <si>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</si>
  <si>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</si>
  <si>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</si>
  <si>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</si>
  <si>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</si>
  <si>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</si>
  <si>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</si>
  <si>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</si>
  <si>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</si>
  <si>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</si>
  <si>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</si>
  <si>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</si>
  <si>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</si>
  <si>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</si>
  <si>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</si>
  <si>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</si>
  <si>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</si>
  <si>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</si>
  <si>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</si>
  <si>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</si>
  <si>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</si>
  <si>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</si>
  <si>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</si>
  <si>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</si>
  <si>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</si>
  <si>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</si>
  <si>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</si>
  <si>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</si>
  <si>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</si>
  <si>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</si>
  <si>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</si>
  <si>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</si>
  <si>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</si>
  <si>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</si>
  <si>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</si>
  <si>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</si>
  <si>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</si>
  <si>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</si>
  <si>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</si>
  <si>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</si>
  <si>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</si>
  <si>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</si>
  <si>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</si>
  <si>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</si>
  <si>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</si>
  <si>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</si>
  <si>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</si>
  <si>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</si>
  <si>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</si>
  <si>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</si>
  <si>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</si>
  <si>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</si>
  <si>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</si>
  <si>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</si>
  <si>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</si>
  <si>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</si>
  <si>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</si>
  <si>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</si>
  <si>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</si>
  <si>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</si>
  <si>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</si>
  <si>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</si>
  <si>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</si>
  <si>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</si>
  <si>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</si>
  <si>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</si>
  <si>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</si>
  <si>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</si>
  <si>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</si>
  <si>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</si>
  <si>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</si>
  <si>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</si>
  <si>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</si>
  <si>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</si>
  <si>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</si>
  <si>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</si>
  <si>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</si>
  <si>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</si>
  <si>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</si>
  <si>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</si>
  <si>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</si>
  <si>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</si>
  <si>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</si>
  <si>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</si>
  <si>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</si>
  <si>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</si>
  <si>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</si>
  <si>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</si>
  <si>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</si>
  <si>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</si>
  <si>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</si>
  <si>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</si>
  <si>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</si>
  <si>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</si>
  <si>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</si>
  <si>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</si>
  <si>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</si>
  <si>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</si>
  <si>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</si>
  <si>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</si>
  <si>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</si>
  <si>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</si>
  <si>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</si>
  <si>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</si>
  <si>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</si>
  <si>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</si>
  <si>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</si>
  <si>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</si>
  <si>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</si>
  <si>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</si>
  <si>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</si>
  <si>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</si>
  <si>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</si>
  <si>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</si>
  <si>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</si>
  <si>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</si>
  <si>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</si>
  <si>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</si>
  <si>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</si>
  <si>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</si>
  <si>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</si>
  <si>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</si>
  <si>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</si>
  <si>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</si>
  <si>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</si>
  <si>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</si>
  <si>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</si>
  <si>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</si>
  <si>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</si>
  <si>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</si>
  <si>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</si>
  <si>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</si>
  <si>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</si>
  <si>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</si>
  <si>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</si>
  <si>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</si>
  <si>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</si>
  <si>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</si>
  <si>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</si>
  <si>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</si>
  <si>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</si>
  <si>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</si>
  <si>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</si>
  <si>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</si>
  <si>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</si>
  <si>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</si>
  <si>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</si>
  <si>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</si>
  <si>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</si>
  <si>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</si>
  <si>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</si>
  <si>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</si>
  <si>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</si>
  <si>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</si>
  <si>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</si>
  <si>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</si>
  <si>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</si>
  <si>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</si>
  <si>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</si>
  <si>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</si>
  <si>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</si>
  <si>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</si>
  <si>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</si>
  <si>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</si>
  <si>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</si>
  <si>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</si>
  <si>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</si>
  <si>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</si>
  <si>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</si>
  <si>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</si>
  <si>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</si>
  <si>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</si>
  <si>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</si>
  <si>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</si>
  <si>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</si>
  <si>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</si>
  <si>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</si>
  <si>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</si>
  <si>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</si>
  <si>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</si>
  <si>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</si>
  <si>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</si>
  <si>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</si>
  <si>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</si>
  <si>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</si>
  <si>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</si>
  <si>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</si>
  <si>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</si>
  <si>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</si>
  <si>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</si>
  <si>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</si>
  <si>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</si>
  <si>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</si>
  <si>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</si>
  <si>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</si>
  <si>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</si>
  <si>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</si>
  <si>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</si>
  <si>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</si>
  <si>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</si>
  <si>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</si>
  <si>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</si>
  <si>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</si>
  <si>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</si>
  <si>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</si>
  <si>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</si>
  <si>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</si>
  <si>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</si>
  <si>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</si>
  <si>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</si>
  <si>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</si>
  <si>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</si>
  <si>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</si>
  <si>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</si>
  <si>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</si>
  <si>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</si>
  <si>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</si>
  <si>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</si>
  <si>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</si>
  <si>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</si>
  <si>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</si>
  <si>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</si>
  <si>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</si>
  <si>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</si>
  <si>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</si>
  <si>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</si>
  <si>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</si>
  <si>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</si>
  <si>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</si>
  <si>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</si>
  <si>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</si>
  <si>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</si>
  <si>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</si>
  <si>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</si>
  <si>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</si>
  <si>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</si>
  <si>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</si>
  <si>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</si>
  <si>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</si>
  <si>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</si>
  <si>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</si>
  <si>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</si>
  <si>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</si>
  <si>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</si>
  <si>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</si>
  <si>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</si>
  <si>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</si>
  <si>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</si>
  <si>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</si>
  <si>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</si>
  <si>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</si>
  <si>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</si>
  <si>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</si>
  <si>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</si>
  <si>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</si>
  <si>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</si>
  <si>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</si>
  <si>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</si>
  <si>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</si>
  <si>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</si>
  <si>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</si>
  <si>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</si>
  <si>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</si>
  <si>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</si>
  <si>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</si>
  <si>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</si>
  <si>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</si>
  <si>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</si>
  <si>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</si>
  <si>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</si>
  <si>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</si>
  <si>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</si>
  <si>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</si>
  <si>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</si>
  <si>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</si>
  <si>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</si>
  <si>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</si>
  <si>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</si>
  <si>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</si>
  <si>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</si>
  <si>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</si>
  <si>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</si>
  <si>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</si>
  <si>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</si>
  <si>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</si>
  <si>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</si>
  <si>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</si>
  <si>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</si>
  <si>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</si>
  <si>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</si>
  <si>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</si>
  <si>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</si>
  <si>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</si>
  <si>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</si>
  <si>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</si>
  <si>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</si>
  <si>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</si>
  <si>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</si>
  <si>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</si>
  <si>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</si>
  <si>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</si>
  <si>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</si>
  <si>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</si>
  <si>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</si>
  <si>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</si>
  <si>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</si>
  <si>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</si>
  <si>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</si>
  <si>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</si>
  <si>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</si>
  <si>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</si>
  <si>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</si>
  <si>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</si>
  <si>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</si>
  <si>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</si>
  <si>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</si>
  <si>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</si>
  <si>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</si>
  <si>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</si>
  <si>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</si>
  <si>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</si>
  <si>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</si>
  <si>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</si>
  <si>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</si>
  <si>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</si>
  <si>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</si>
  <si>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</si>
  <si>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</si>
  <si>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</si>
  <si>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</si>
  <si>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</si>
  <si>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</si>
  <si>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</si>
  <si>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</si>
  <si>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</si>
  <si>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</si>
  <si>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</si>
  <si>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</si>
  <si>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</si>
  <si>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</si>
  <si>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</si>
  <si>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</si>
  <si>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</si>
  <si>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</si>
  <si>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</si>
  <si>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</si>
  <si>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</si>
  <si>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</si>
  <si>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</si>
  <si>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</si>
  <si>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</si>
  <si>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</si>
  <si>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</si>
  <si>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</si>
  <si>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</si>
  <si>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</si>
  <si>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</si>
  <si>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</si>
  <si>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</si>
  <si>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</si>
  <si>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</si>
  <si>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</si>
  <si>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</si>
  <si>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</si>
  <si>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</si>
  <si>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</si>
  <si>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</si>
  <si>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</si>
  <si>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</si>
  <si>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</si>
  <si>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</si>
  <si>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</si>
  <si>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</si>
  <si>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</si>
  <si>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</si>
  <si>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</si>
  <si>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</si>
  <si>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</si>
  <si>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</si>
  <si>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</si>
  <si>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</si>
  <si>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</si>
  <si>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</si>
  <si>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</si>
  <si>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</si>
  <si>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</si>
  <si>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</si>
  <si>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</si>
  <si>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</si>
  <si>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</si>
  <si>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</si>
  <si>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</si>
  <si>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</si>
  <si>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</si>
  <si>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</si>
  <si>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</si>
  <si>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</si>
  <si>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</si>
  <si>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</si>
  <si>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</si>
  <si>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</si>
  <si>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</si>
  <si>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</si>
  <si>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</si>
  <si>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</si>
  <si>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</si>
  <si>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</si>
  <si>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</si>
  <si>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</si>
  <si>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</si>
  <si>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</si>
  <si>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</si>
  <si>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</si>
  <si>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</si>
  <si>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</si>
  <si>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</si>
  <si>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</si>
  <si>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</si>
  <si>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</si>
  <si>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</si>
  <si>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</si>
  <si>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</si>
  <si>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</si>
  <si>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</si>
  <si>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</si>
  <si>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</si>
  <si>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</si>
  <si>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</si>
  <si>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</si>
  <si>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</si>
  <si>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</si>
  <si>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</si>
  <si>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</si>
  <si>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</si>
  <si>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</si>
  <si>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</si>
  <si>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</si>
  <si>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</si>
  <si>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</si>
  <si>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</si>
  <si>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</si>
  <si>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</si>
  <si>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</si>
  <si>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</si>
  <si>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</si>
  <si>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</si>
  <si>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</si>
  <si>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</si>
  <si>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</si>
  <si>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</si>
  <si>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</si>
  <si>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</si>
  <si>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</si>
  <si>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</si>
  <si>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</si>
  <si>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</si>
  <si>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</si>
  <si>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</si>
  <si>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</si>
  <si>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</si>
  <si>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</si>
  <si>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</si>
  <si>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</si>
  <si>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</si>
  <si>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</si>
  <si>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</si>
  <si>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</si>
  <si>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</si>
  <si>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</si>
  <si>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</si>
  <si>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</si>
  <si>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</si>
  <si>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</si>
  <si>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</si>
  <si>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</si>
  <si>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</si>
  <si>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</si>
  <si>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</si>
  <si>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</si>
  <si>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</si>
  <si>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</si>
  <si>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</si>
  <si>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</si>
  <si>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</si>
  <si>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</si>
  <si>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</si>
  <si>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</si>
  <si>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</si>
  <si>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</si>
  <si>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</si>
  <si>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</si>
  <si>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</si>
  <si>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</si>
  <si>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</si>
  <si>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</si>
  <si>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</si>
  <si>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</si>
  <si>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</si>
  <si>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</si>
  <si>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</si>
  <si>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</si>
  <si>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</si>
  <si>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</si>
  <si>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</si>
  <si>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</si>
  <si>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</si>
  <si>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</si>
  <si>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</si>
  <si>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</si>
  <si>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</si>
  <si>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</si>
  <si>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</si>
  <si>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</si>
  <si>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</si>
  <si>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</si>
  <si>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</si>
  <si>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</si>
  <si>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</si>
  <si>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</si>
  <si>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</si>
  <si>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</si>
  <si>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</si>
  <si>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</si>
  <si>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</si>
  <si>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</si>
  <si>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</si>
  <si>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</si>
  <si>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</si>
  <si>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</si>
  <si>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</si>
  <si>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</si>
  <si>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</si>
  <si>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</si>
  <si>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</si>
  <si>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</si>
  <si>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</si>
  <si>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</si>
  <si>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</si>
  <si>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</si>
  <si>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</si>
  <si>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</si>
  <si>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</si>
  <si>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</si>
  <si>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</si>
  <si>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</si>
  <si>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</si>
  <si>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</si>
  <si>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</si>
  <si>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</si>
  <si>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</si>
  <si>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</si>
  <si>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</si>
  <si>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</si>
  <si>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</si>
  <si>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</si>
  <si>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</si>
  <si>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</si>
  <si>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</si>
  <si>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</si>
  <si>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</si>
  <si>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</si>
  <si>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</si>
  <si>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</si>
  <si>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</si>
  <si>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</si>
  <si>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</si>
  <si>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</si>
  <si>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</si>
  <si>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</si>
  <si>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</si>
  <si>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</si>
  <si>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</si>
  <si>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</si>
  <si>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</si>
  <si>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</si>
  <si>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</si>
  <si>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</si>
  <si>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</si>
  <si>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</si>
  <si>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</si>
  <si>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</si>
  <si>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</si>
  <si>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</si>
  <si>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</si>
  <si>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</si>
  <si>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</si>
  <si>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</si>
  <si>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</si>
  <si>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</si>
  <si>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</si>
  <si>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</si>
  <si>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</si>
  <si>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</si>
  <si>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</si>
  <si>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</si>
  <si>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</si>
  <si>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</si>
  <si>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</si>
  <si>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</si>
  <si>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</si>
  <si>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</si>
  <si>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</si>
  <si>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</si>
  <si>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</si>
  <si>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</si>
  <si>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</si>
  <si>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</si>
  <si>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</si>
  <si>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</si>
  <si>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</si>
  <si>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</si>
  <si>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</si>
  <si>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</si>
  <si>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</si>
  <si>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</si>
  <si>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</si>
  <si>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</si>
  <si>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</si>
  <si>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</si>
  <si>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</si>
  <si>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</si>
  <si>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</si>
  <si>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</si>
  <si>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</si>
  <si>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</si>
  <si>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</si>
  <si>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</si>
  <si>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</si>
  <si>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</si>
  <si>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</si>
  <si>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</si>
  <si>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</si>
  <si>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</si>
  <si>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</si>
  <si>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</si>
  <si>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</si>
  <si>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</si>
  <si>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</si>
  <si>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</si>
  <si>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</si>
  <si>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</si>
  <si>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</si>
  <si>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</si>
  <si>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</si>
  <si>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</si>
  <si>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</si>
  <si>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</si>
  <si>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</si>
  <si>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</si>
  <si>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</si>
  <si>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</si>
  <si>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</si>
  <si>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</si>
  <si>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</si>
  <si>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</si>
  <si>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</si>
  <si>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</si>
  <si>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</si>
  <si>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</si>
  <si>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</si>
  <si>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</si>
  <si>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</si>
  <si>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</si>
  <si>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</si>
  <si>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</si>
  <si>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</si>
  <si>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</si>
  <si>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</si>
  <si>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</si>
  <si>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</si>
  <si>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</si>
  <si>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</si>
  <si>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</si>
  <si>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</si>
  <si>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</si>
  <si>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</si>
  <si>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</si>
  <si>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</si>
  <si>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</si>
  <si>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</si>
  <si>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</si>
  <si>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</si>
  <si>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</si>
  <si>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</si>
  <si>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</si>
  <si>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</si>
  <si>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</si>
  <si>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</si>
  <si>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</si>
  <si>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</si>
  <si>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</si>
  <si>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</si>
  <si>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</si>
  <si>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</si>
  <si>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</si>
  <si>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</si>
  <si>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</si>
  <si>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</si>
  <si>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</si>
  <si>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</si>
  <si>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</si>
  <si>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</si>
  <si>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</si>
  <si>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</si>
  <si>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</si>
  <si>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</si>
  <si>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</si>
  <si>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</si>
  <si>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</si>
  <si>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</si>
  <si>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</si>
  <si>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</si>
  <si>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</si>
  <si>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</si>
  <si>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</si>
  <si>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</si>
  <si>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</si>
  <si>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</si>
  <si>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</si>
  <si>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</si>
  <si>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</si>
  <si>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</si>
  <si>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</si>
  <si>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</si>
  <si>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</si>
  <si>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</si>
  <si>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</si>
  <si>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</si>
  <si>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</si>
  <si>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</si>
  <si>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</si>
  <si>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</si>
  <si>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</si>
  <si>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</si>
  <si>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</si>
  <si>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</si>
  <si>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</si>
  <si>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</si>
  <si>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</si>
  <si>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</si>
  <si>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</si>
  <si>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</si>
  <si>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</si>
  <si>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</si>
  <si>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</si>
  <si>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</si>
  <si>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</si>
  <si>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</si>
  <si>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</si>
  <si>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</si>
  <si>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</si>
  <si>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</si>
  <si>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</si>
  <si>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</si>
  <si>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</si>
  <si>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</si>
  <si>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</si>
  <si>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</si>
  <si>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</si>
  <si>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</si>
  <si>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</si>
  <si>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</si>
  <si>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</si>
  <si>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</si>
  <si>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</si>
  <si>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</si>
  <si>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</si>
  <si>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</si>
  <si>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</si>
  <si>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</si>
  <si>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</si>
  <si>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</si>
  <si>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</si>
  <si>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</si>
  <si>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</si>
  <si>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</si>
  <si>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</si>
  <si>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</si>
  <si>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</si>
  <si>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</si>
  <si>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</si>
  <si>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</si>
  <si>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</si>
  <si>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</si>
  <si>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</si>
  <si>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</si>
  <si>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</si>
  <si>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</si>
  <si>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</si>
  <si>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</si>
  <si>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</si>
  <si>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</si>
  <si>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</si>
  <si>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</si>
  <si>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</si>
  <si>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</si>
  <si>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</si>
  <si>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</si>
  <si>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</si>
  <si>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</si>
  <si>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</si>
  <si>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</si>
  <si>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</si>
  <si>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</si>
  <si>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</si>
  <si>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</si>
  <si>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</si>
  <si>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</si>
  <si>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</si>
  <si>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</si>
  <si>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</si>
  <si>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</si>
  <si>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</si>
  <si>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</si>
  <si>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</si>
  <si>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</si>
  <si>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</si>
  <si>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</si>
  <si>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</si>
  <si>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</si>
  <si>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</si>
  <si>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</si>
  <si>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</si>
  <si>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</si>
  <si>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</si>
  <si>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</si>
  <si>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</si>
  <si>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</si>
  <si>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</si>
  <si>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</si>
  <si>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</si>
  <si>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</si>
  <si>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</si>
  <si>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</si>
  <si>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</si>
  <si>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</si>
  <si>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</si>
  <si>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</si>
  <si>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</si>
  <si>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</si>
  <si>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</si>
  <si>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</si>
  <si>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</si>
  <si>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</si>
  <si>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</si>
  <si>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</si>
  <si>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</si>
  <si>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</si>
  <si>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</si>
  <si>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</si>
  <si>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</si>
  <si>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</si>
  <si>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</si>
  <si>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</si>
  <si>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</si>
  <si>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</si>
  <si>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</si>
  <si>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</si>
  <si>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</si>
  <si>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</si>
  <si>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</si>
  <si>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</si>
  <si>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</si>
  <si>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</si>
  <si>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</si>
  <si>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</si>
  <si>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</si>
  <si>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</si>
  <si>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</si>
  <si>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</si>
  <si>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</si>
  <si>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</si>
  <si>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</si>
  <si>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</si>
  <si>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</si>
  <si>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</si>
  <si>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</si>
  <si>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</si>
  <si>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</si>
  <si>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</si>
  <si>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</si>
  <si>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</si>
  <si>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</si>
  <si>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</si>
  <si>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</si>
  <si>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</si>
  <si>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</si>
  <si>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</si>
  <si>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</si>
  <si>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</si>
  <si>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</si>
  <si>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</si>
  <si>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</si>
  <si>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</si>
  <si>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</si>
  <si>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</si>
  <si>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</si>
  <si>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</si>
  <si>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</si>
  <si>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</si>
  <si>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</si>
  <si>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</si>
  <si>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</si>
  <si>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</si>
  <si>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</si>
  <si>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</si>
  <si>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</si>
  <si>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</si>
  <si>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</si>
  <si>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</si>
  <si>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</si>
  <si>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</si>
  <si>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</si>
  <si>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</si>
  <si>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</si>
  <si>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</si>
  <si>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</si>
  <si>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</si>
  <si>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</si>
  <si>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</si>
  <si>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</si>
  <si>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</si>
  <si>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</si>
  <si>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</si>
  <si>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</si>
  <si>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</si>
  <si>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</si>
  <si>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</si>
  <si>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</si>
  <si>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</si>
  <si>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</si>
  <si>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</si>
  <si>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</si>
  <si>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</si>
  <si>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</si>
  <si>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</si>
  <si>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</si>
  <si>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</si>
  <si>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</si>
  <si>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</si>
  <si>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</si>
  <si>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</si>
  <si>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</si>
  <si>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</si>
  <si>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</si>
  <si>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</si>
  <si>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</si>
  <si>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</si>
  <si>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</si>
  <si>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</si>
  <si>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</si>
  <si>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</si>
  <si>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</si>
  <si>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</si>
  <si>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</si>
  <si>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</si>
  <si>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</si>
  <si>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</si>
  <si>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</si>
  <si>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</si>
  <si>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</si>
  <si>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</si>
  <si>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</si>
  <si>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</si>
  <si>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</si>
  <si>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</si>
  <si>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</si>
  <si>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</si>
  <si>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</si>
  <si>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</si>
  <si>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</si>
  <si>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</si>
  <si>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</si>
  <si>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</si>
  <si>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</si>
  <si>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</si>
  <si>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</si>
  <si>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</si>
  <si>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</si>
  <si>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</si>
  <si>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</si>
  <si>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</si>
  <si>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</si>
  <si>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</si>
  <si>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</si>
  <si>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</si>
  <si>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</si>
  <si>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</si>
  <si>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</si>
  <si>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</si>
  <si>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</si>
  <si>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</si>
  <si>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</si>
  <si>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</si>
  <si>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</si>
  <si>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</si>
  <si>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</si>
  <si>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</si>
  <si>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</si>
  <si>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</si>
  <si>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</si>
  <si>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</si>
  <si>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</si>
  <si>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</si>
  <si>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</si>
  <si>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</si>
  <si>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</si>
  <si>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</si>
  <si>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</si>
  <si>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</si>
  <si>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</si>
  <si>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</si>
  <si>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</si>
  <si>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</si>
  <si>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</si>
  <si>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</si>
  <si>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</si>
  <si>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</si>
  <si>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</si>
  <si>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</si>
  <si>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</si>
  <si>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</si>
  <si>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</si>
  <si>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</si>
  <si>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</si>
  <si>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</si>
  <si>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</si>
  <si>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</si>
  <si>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</si>
  <si>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</si>
  <si>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</si>
  <si>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</si>
  <si>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</si>
  <si>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</si>
  <si>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</si>
  <si>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</si>
  <si>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</si>
  <si>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</si>
  <si>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</si>
  <si>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</si>
  <si>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</si>
  <si>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</si>
  <si>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</si>
  <si>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</si>
  <si>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</si>
  <si>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</si>
  <si>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</si>
  <si>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</si>
  <si>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</si>
  <si>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</si>
  <si>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</si>
  <si>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</si>
  <si>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</si>
  <si>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</si>
  <si>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</si>
  <si>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</si>
  <si>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</si>
  <si>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</si>
  <si>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</si>
  <si>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</si>
  <si>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</si>
  <si>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</si>
  <si>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</si>
  <si>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</si>
  <si>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</si>
  <si>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</si>
  <si>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</si>
  <si>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</si>
  <si>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</si>
  <si>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</si>
  <si>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</si>
  <si>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</si>
  <si>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</si>
  <si>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</si>
  <si>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</si>
  <si>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</si>
  <si>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</si>
  <si>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</si>
  <si>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</si>
  <si>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</si>
  <si>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</si>
  <si>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</si>
  <si>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</si>
  <si>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</si>
  <si>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</si>
  <si>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</si>
  <si>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</si>
  <si>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</si>
  <si>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</si>
  <si>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</si>
  <si>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</si>
  <si>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</si>
  <si>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</si>
  <si>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</si>
  <si>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</si>
  <si>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</si>
  <si>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</si>
  <si>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</si>
  <si>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</si>
  <si>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</si>
  <si>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</si>
  <si>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</si>
  <si>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</si>
  <si>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</si>
  <si>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</si>
  <si>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</si>
  <si>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</si>
  <si>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</si>
  <si>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</si>
  <si>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</si>
  <si>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</si>
  <si>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</si>
  <si>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</si>
  <si>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</si>
  <si>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</si>
  <si>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</si>
  <si>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</si>
  <si>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</si>
  <si>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</si>
  <si>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</si>
  <si>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</si>
  <si>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</si>
  <si>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</si>
  <si>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</si>
  <si>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</si>
  <si>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</si>
  <si>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</si>
  <si>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</si>
  <si>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</si>
  <si>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</si>
  <si>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</si>
  <si>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</si>
  <si>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</si>
  <si>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</si>
  <si>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</si>
  <si>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</si>
  <si>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</si>
  <si>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</si>
  <si>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</si>
  <si>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</si>
  <si>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</si>
  <si>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</si>
  <si>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</si>
  <si>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</si>
  <si>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</si>
  <si>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</si>
  <si>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</si>
  <si>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</si>
  <si>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</si>
  <si>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</si>
  <si>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</si>
  <si>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</si>
  <si>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</si>
  <si>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</si>
  <si>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</si>
  <si>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</si>
  <si>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</si>
  <si>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</si>
  <si>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</si>
  <si>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</si>
  <si>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</si>
  <si>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</si>
  <si>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</si>
  <si>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</si>
  <si>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</si>
  <si>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</si>
  <si>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</si>
  <si>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</si>
  <si>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</si>
  <si>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</si>
  <si>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</si>
  <si>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</si>
  <si>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</si>
  <si>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</si>
  <si>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</si>
  <si>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</si>
  <si>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</si>
  <si>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</si>
  <si>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</si>
  <si>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</si>
  <si>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</si>
  <si>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</si>
  <si>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</si>
  <si>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</si>
  <si>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</si>
  <si>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</si>
  <si>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</si>
  <si>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</si>
  <si>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</si>
  <si>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</si>
  <si>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</si>
  <si>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</si>
  <si>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</si>
  <si>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</si>
  <si>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</si>
  <si>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</si>
  <si>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</si>
  <si>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</si>
  <si>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</si>
  <si>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</si>
  <si>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</si>
  <si>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</si>
  <si>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</si>
  <si>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</si>
  <si>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</si>
  <si>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</si>
  <si>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</si>
  <si>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</si>
  <si>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</si>
  <si>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</si>
  <si>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</si>
  <si>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</si>
  <si>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</si>
  <si>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</si>
  <si>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</si>
  <si>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</si>
  <si>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</si>
  <si>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</si>
  <si>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</si>
  <si>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</si>
  <si>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</si>
  <si>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</si>
  <si>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</si>
  <si>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</si>
  <si>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</si>
  <si>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</si>
  <si>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</si>
  <si>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</si>
  <si>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</si>
  <si>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</si>
  <si>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</si>
  <si>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</si>
  <si>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</si>
  <si>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</si>
  <si>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</si>
  <si>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</si>
  <si>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</si>
  <si>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</si>
  <si>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</si>
  <si>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</si>
  <si>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</si>
  <si>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</si>
  <si>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</si>
  <si>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</si>
  <si>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</si>
  <si>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</si>
  <si>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</si>
  <si>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</si>
  <si>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</si>
  <si>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</si>
  <si>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</si>
  <si>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</si>
  <si>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</si>
  <si>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</si>
  <si>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</si>
  <si>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</si>
  <si>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</si>
  <si>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</si>
  <si>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</si>
  <si>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</si>
  <si>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</si>
  <si>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</si>
  <si>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</si>
  <si>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</si>
  <si>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</si>
  <si>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</si>
  <si>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</si>
  <si>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</si>
  <si>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</si>
  <si>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</si>
  <si>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</si>
  <si>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</si>
  <si>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</si>
  <si>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</si>
  <si>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</si>
  <si>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</si>
  <si>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</si>
  <si>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</si>
  <si>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</si>
  <si>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</si>
  <si>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</si>
  <si>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</si>
  <si>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</si>
  <si>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</si>
  <si>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</si>
  <si>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</si>
  <si>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</si>
  <si>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</si>
  <si>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</si>
  <si>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</si>
  <si>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</si>
  <si>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</si>
  <si>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</si>
  <si>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</si>
  <si>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</si>
  <si>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</si>
  <si>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</si>
  <si>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</si>
  <si>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</si>
  <si>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</si>
  <si>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</si>
  <si>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</si>
  <si>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</si>
  <si>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</si>
  <si>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</si>
  <si>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</si>
  <si>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</si>
  <si>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</si>
  <si>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</si>
  <si>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</si>
  <si>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</si>
  <si>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</si>
  <si>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</si>
  <si>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</si>
  <si>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</si>
  <si>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</si>
  <si>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</si>
  <si>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</si>
  <si>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</si>
  <si>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</si>
  <si>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</si>
  <si>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</si>
  <si>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</si>
  <si>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</si>
  <si>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</si>
  <si>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</si>
  <si>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</si>
  <si>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</si>
  <si>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</si>
  <si>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</si>
  <si>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</si>
  <si>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</si>
  <si>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</si>
  <si>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</si>
  <si>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</si>
  <si>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</si>
  <si>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</si>
  <si>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</si>
  <si>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</si>
  <si>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</si>
  <si>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</si>
  <si>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</si>
  <si>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</si>
  <si>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</si>
  <si>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</si>
  <si>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</si>
  <si>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</si>
  <si>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</si>
  <si>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</si>
  <si>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</si>
  <si>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</si>
  <si>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</si>
  <si>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</si>
  <si>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</si>
  <si>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</si>
  <si>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</si>
  <si>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</si>
  <si>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</si>
  <si>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</si>
  <si>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</si>
  <si>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</si>
  <si>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</si>
  <si>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</si>
  <si>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</si>
  <si>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</si>
  <si>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</si>
  <si>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</si>
  <si>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</si>
  <si>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</si>
  <si>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</si>
  <si>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</si>
  <si>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</si>
  <si>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</si>
  <si>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</si>
  <si>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</si>
  <si>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</si>
  <si>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</si>
  <si>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</si>
  <si>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</si>
  <si>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</si>
  <si>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</si>
  <si>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</si>
  <si>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</si>
  <si>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</si>
  <si>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</si>
  <si>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</si>
  <si>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</si>
  <si>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</si>
  <si>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</si>
  <si>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</si>
  <si>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</si>
  <si>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</si>
  <si>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</si>
  <si>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</si>
  <si>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</si>
  <si>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</si>
  <si>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</si>
  <si>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</si>
  <si>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</si>
  <si>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</si>
  <si>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</si>
  <si>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</si>
  <si>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</si>
  <si>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</si>
  <si>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</si>
  <si>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</si>
  <si>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</si>
  <si>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</si>
  <si>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</si>
  <si>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</si>
  <si>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</si>
  <si>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</si>
  <si>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</si>
  <si>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</si>
  <si>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</si>
  <si>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</si>
  <si>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</si>
  <si>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</si>
  <si>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</si>
  <si>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</si>
  <si>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</si>
  <si>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</si>
  <si>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</si>
  <si>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</si>
  <si>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</si>
  <si>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</si>
  <si>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</si>
  <si>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</si>
  <si>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</si>
  <si>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</si>
  <si>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</si>
  <si>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</si>
  <si>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</si>
  <si>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</si>
  <si>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</si>
  <si>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</si>
  <si>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</si>
  <si>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</si>
  <si>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</si>
  <si>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</si>
  <si>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</si>
  <si>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</si>
  <si>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</si>
  <si>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</si>
  <si>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</si>
  <si>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</si>
  <si>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</si>
  <si>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</si>
  <si>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</si>
  <si>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</si>
  <si>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</si>
  <si>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</si>
  <si>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</si>
  <si>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</si>
  <si>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</si>
  <si>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</si>
  <si>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</si>
  <si>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</si>
  <si>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</si>
  <si>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</si>
  <si>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</si>
  <si>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</si>
  <si>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</si>
  <si>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</si>
  <si>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</si>
  <si>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</si>
  <si>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</si>
  <si>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</si>
  <si>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</si>
  <si>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</si>
  <si>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</si>
  <si>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</si>
  <si>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</si>
  <si>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</si>
  <si>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</si>
  <si>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</si>
  <si>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</si>
  <si>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</si>
  <si>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</si>
  <si>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</si>
  <si>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</si>
  <si>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</si>
  <si>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</si>
  <si>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</si>
  <si>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</si>
  <si>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</si>
  <si>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</si>
  <si>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</si>
  <si>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</si>
  <si>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</si>
  <si>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</si>
  <si>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</si>
  <si>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</si>
  <si>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</si>
  <si>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</si>
  <si>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</si>
  <si>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</si>
  <si>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</si>
  <si>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</si>
  <si>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</si>
  <si>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</si>
  <si>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</si>
  <si>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</si>
  <si>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</si>
  <si>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</si>
  <si>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</si>
  <si>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</si>
  <si>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</si>
  <si>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</si>
  <si>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</si>
  <si>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</si>
  <si>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</si>
  <si>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</si>
  <si>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</si>
  <si>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</si>
  <si>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</si>
  <si>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</si>
  <si>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</si>
  <si>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</si>
  <si>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</si>
  <si>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</si>
  <si>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</si>
  <si>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</si>
  <si>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</si>
  <si>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</si>
  <si>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</si>
  <si>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</si>
  <si>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</si>
  <si>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</si>
  <si>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</si>
  <si>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</si>
  <si>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</si>
  <si>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</si>
  <si>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</si>
  <si>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</si>
  <si>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</si>
  <si>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</si>
  <si>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</si>
  <si>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</si>
  <si>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</si>
  <si>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</si>
  <si>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</si>
  <si>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</si>
  <si>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</si>
  <si>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</si>
  <si>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</si>
  <si>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</si>
  <si>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</si>
  <si>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</si>
  <si>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</si>
  <si>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</si>
  <si>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</si>
  <si>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</si>
  <si>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</si>
  <si>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</si>
  <si>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</si>
  <si>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</si>
  <si>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</si>
  <si>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</si>
  <si>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</si>
  <si>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</si>
  <si>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</si>
  <si>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</si>
  <si>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</si>
  <si>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</si>
  <si>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</si>
  <si>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</si>
  <si>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</si>
  <si>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</si>
  <si>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</si>
  <si>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</si>
  <si>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</si>
  <si>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</si>
  <si>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</si>
  <si>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</si>
  <si>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</si>
  <si>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</si>
  <si>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</si>
  <si>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</si>
  <si>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</si>
  <si>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</si>
  <si>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</si>
  <si>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</si>
  <si>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</si>
  <si>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</si>
  <si>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</si>
  <si>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</si>
  <si>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</si>
  <si>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</si>
  <si>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</si>
  <si>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</si>
  <si>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</si>
  <si>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</si>
  <si>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</si>
  <si>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</si>
  <si>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</si>
  <si>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</si>
  <si>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</si>
  <si>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</si>
  <si>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</si>
  <si>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</si>
  <si>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</si>
  <si>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</si>
  <si>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</si>
  <si>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</si>
  <si>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</si>
  <si>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</si>
  <si>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</si>
  <si>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</si>
  <si>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</si>
  <si>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</si>
  <si>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</si>
  <si>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</si>
  <si>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</si>
  <si>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</si>
  <si>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</si>
  <si>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</si>
  <si>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</si>
  <si>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</si>
  <si>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</si>
  <si>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</si>
  <si>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</si>
  <si>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</si>
  <si>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</si>
  <si>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</si>
  <si>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</si>
  <si>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</si>
  <si>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</si>
  <si>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</si>
  <si>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</si>
  <si>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</si>
  <si>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</si>
  <si>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</si>
  <si>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</si>
  <si>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</si>
  <si>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</si>
  <si>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</si>
  <si>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</si>
  <si>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</si>
  <si>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</si>
  <si>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</si>
  <si>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</si>
  <si>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</si>
  <si>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</si>
  <si>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</si>
  <si>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</si>
  <si>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</si>
  <si>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</si>
  <si>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</si>
  <si>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</si>
  <si>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</si>
  <si>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</si>
  <si>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</si>
  <si>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</si>
  <si>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</si>
  <si>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</si>
  <si>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</si>
  <si>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</si>
  <si>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</si>
  <si>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</si>
  <si>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</si>
  <si>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</si>
  <si>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</si>
  <si>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</si>
  <si>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</si>
  <si>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</si>
  <si>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</si>
  <si>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</si>
  <si>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</si>
  <si>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</si>
  <si>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</si>
  <si>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</si>
  <si>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</si>
  <si>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</si>
  <si>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</si>
  <si>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</si>
  <si>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</si>
  <si>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</si>
  <si>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</si>
  <si>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</si>
  <si>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</si>
  <si>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</si>
  <si>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</si>
  <si>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</si>
  <si>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</si>
  <si>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</si>
  <si>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</si>
  <si>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</si>
  <si>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</si>
  <si>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</si>
  <si>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</si>
  <si>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</si>
  <si>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</si>
  <si>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</si>
  <si>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</si>
  <si>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</si>
  <si>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</si>
  <si>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</si>
  <si>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</si>
  <si>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</si>
  <si>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</si>
  <si>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</si>
  <si>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</si>
  <si>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</si>
  <si>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</si>
  <si>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</si>
  <si>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</si>
  <si>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</si>
  <si>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</si>
  <si>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</si>
  <si>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</si>
  <si>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</si>
  <si>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</si>
  <si>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</si>
  <si>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</si>
  <si>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</si>
  <si>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</si>
  <si>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</si>
  <si>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</si>
  <si>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</si>
  <si>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</si>
  <si>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</si>
  <si>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</si>
  <si>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</si>
  <si>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</si>
  <si>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</si>
  <si>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</si>
  <si>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</si>
  <si>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</si>
  <si>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</si>
  <si>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</si>
  <si>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</si>
  <si>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</si>
  <si>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</si>
  <si>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</si>
  <si>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</si>
  <si>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</si>
  <si>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</si>
  <si>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</si>
  <si>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</si>
  <si>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</si>
  <si>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</si>
  <si>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</si>
  <si>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</si>
  <si>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</si>
  <si>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</si>
  <si>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</si>
  <si>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</si>
  <si>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</si>
  <si>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</si>
  <si>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</si>
  <si>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</si>
  <si>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</si>
  <si>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</si>
  <si>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</si>
  <si>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</si>
  <si>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</si>
  <si>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</si>
  <si>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</si>
  <si>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</si>
  <si>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</si>
  <si>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</si>
  <si>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</si>
  <si>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</si>
  <si>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</si>
  <si>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</si>
  <si>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</si>
  <si>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</si>
  <si>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</si>
  <si>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</si>
  <si>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</si>
  <si>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</si>
  <si>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</si>
  <si>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</si>
  <si>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</si>
  <si>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</si>
  <si>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</si>
  <si>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</si>
  <si>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</si>
  <si>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</si>
  <si>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</si>
  <si>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</si>
  <si>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</si>
  <si>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</si>
  <si>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</si>
  <si>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</si>
  <si>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</si>
  <si>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</si>
  <si>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</si>
  <si>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</si>
  <si>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</si>
  <si>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</si>
  <si>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</si>
  <si>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</si>
  <si>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</si>
  <si>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</si>
  <si>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</si>
  <si>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</si>
  <si>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</si>
  <si>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</si>
  <si>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</si>
  <si>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</si>
  <si>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PCM-20251206-00000791</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</si>
  <si>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</si>
  <si>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</si>
  <si>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</si>
  <si>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</si>
  <si>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</si>
  <si>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</si>
  <si>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</si>
  <si>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</si>
  <si>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</si>
  <si>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</si>
  <si>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</si>
  <si>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</si>
  <si>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PCM-20251206-00000586</t>
  </si>
  <si>
    <t>Major  issue on Rec MCU In progress with I Care to replace</t>
  </si>
  <si>
    <t>PCM-20251206-00000754</t>
  </si>
  <si>
    <t>ETA 60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</si>
  <si>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</si>
  <si>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</si>
  <si>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</si>
  <si>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</si>
  <si>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</si>
  <si>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</si>
  <si>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</si>
  <si>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</si>
  <si>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</si>
  <si>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</si>
  <si>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</si>
  <si>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</si>
  <si>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PCM-20251206-00000818</t>
  </si>
  <si>
    <t>PCM-20251206-00000606</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</si>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</sst>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4" totalsRowShown="0" headerRowDxfId="79" dataDxfId="78" headerRowBorderDxfId="76" tableBorderDxfId="77" totalsRowBorderDxfId="75">
  <autoFilter ref="A1:L2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334.53865416666667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75" t="s">
        <v>20422</v>
      </c>
      <c r="E3" s="123" t="s">
        <v>39106</v>
      </c>
      <c r="F3" s="122">
        <v>45997.477708333332</v>
      </c>
      <c r="G3" s="121">
        <f ca="1">IFERROR(NOW()-F3,"-")</f>
        <v>9.3717592608300038E-3</v>
      </c>
      <c r="H3" s="122">
        <v>45997.470069444447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45997.487080092593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45997.487080092593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45997.487080092593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45997.487080092593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45997.487080092593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45997.487080092593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45997.487080092593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45997.487080092593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45997.487080092593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45997.487080092593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45997.487080092593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45997.487080092593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45997.487080092593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45997.487080092593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45997.487080092593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45997.487080092593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45997.487080092593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45997.487080092593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45997.487080092593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45997.487080092593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45997.487080092593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45997.487080092593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45997.487080092593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45997.487080092593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45997.487080092593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45997.487080092593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45997.487080092593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45997.487080092593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45997.487080092593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45997.487080092593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45997.487080092593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45997.487080092593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45997.487080092593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45997.487080092593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45997.487080092593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45997.487080092593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45997.487080092593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45997.487080092593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45997.487080092593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45997.487080092593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45997.487080092593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45997.487080092593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45997.487080092593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45997.487080092593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45997.487080092593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45997.487080092593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45997.487080092593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45997.487080092593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45997.487080092593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45997.487080092593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45997.487080092593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45997.487080092593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45997.487080092593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45997.487080092593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45997.487080092593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45997.487080092593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45997.487080092593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45997.487080092593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45997.487080092593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45997.487080092593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45997.487080092593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45997.487080092593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45997.487080092593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45997.487080092593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45997.487080092593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45997.487080092593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45997.487080092593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45997.487080092593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45997.487080092593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45997.487080092593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45997.487080092593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45997.487080092593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45997.487080092593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45997.487080092593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45997.487080092593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45997.487080092593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45997.487080092593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45997.487080092593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45997.487080092593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45997.487080092593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45997.487080092593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45997.487080092593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45997.487080092593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45997.487080092593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45997.487080092593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45997.487080092593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45997.487080092593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45997.487080092593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45997.487080092593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45997.487080092593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45997.487080092593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45997.487080092593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45997.487080092593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45997.487080092593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45997.487080092593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45997.487080092593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45997.487080092593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45997.487080092593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45997.487080092593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45997.487080092593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45997.487080092593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45997.487080092593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45997.487080092593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45997.487080092593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45997.487080092593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45997.487080092593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45997.487080092593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45997.487080092593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45997.487080092593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45997.487080092593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45997.487080092593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45997.487080092593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45997.487080092593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45997.487080092593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45997.487080092593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45997.487080092593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45997.487080092593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45997.487080092593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45997.487080092593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45997.487080092593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45997.487080092593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45997.487080092593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45997.487080092593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45997.487080092593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45997.487080092593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45997.487080092593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45997.487080092593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45997.487080092593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45997.487080092593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45997.487080092593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45997.487080092593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45997.487080092593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45997.487080092593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45997.487080092593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45997.487080092593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45997.487080092593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45997.487080092593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45997.487080092593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45997.487080092593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45997.487080092593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45997.487080092593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45997.487080092593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45997.487080092593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45997.487080092593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45997.487080092593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45997.487080092593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45997.487080092593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45997.487080092593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45997.487080092593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45997.487080092593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45997.487080092593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45997.487080092593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45997.487080092593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45997.487080092593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45997.487080092593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45997.487080092593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45997.487080092593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45997.487080092593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45997.487080092593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45997.487080092593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45997.487080092593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45997.487080092593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45997.487080092593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45997.487080092593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45997.487080092593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45997.487080092593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45997.487080092593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45997.487080092593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45997.487080092593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45997.487080092593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45997.487080092593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45997.487080092593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45997.487080092593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45997.487080092593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45997.487080092593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45997.487080092593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45997.487080092593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45997.487080092593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45997.487080092593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45997.487080092593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45997.487080092593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45997.487080092593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45997.487080092593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45997.487080092593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45997.487080092593</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45997.487080092593</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45997.487080092593</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45997.487080092593</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45997.487080092593</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45997.487080092593</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45997.487080092593</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45997.487080092593</v>
      </c>
      <c r="H195" s="122"/>
      <c r="I195" s="124" t="str">
        <f>IFERROR(VLOOKUP(D195,DB!A:F,6,0),"")</f>
        <v/>
      </c>
      <c r="J195" s="124" t="str">
        <f>IFERROR(VLOOKUP(D195,DB!A:G,7,0),"")</f>
        <v/>
      </c>
      <c r="K195" s="120"/>
      <c r="L195" s="119" t="str">
        <f>IFERROR(VLOOKUP(D195,DB!A:I,9,0),"")</f>
        <v/>
      </c>
    </row>
    <row r="196" spans="1:12" ht="15" customHeight="1">
      <c r="A196" s="125"/>
      <c r="B196" s="124" t="str">
        <f>IFERROR(VLOOKUP(D196,DB!A:K,11,0),"")</f>
        <v/>
      </c>
      <c r="C196" s="124"/>
      <c r="D196" s="56"/>
      <c r="E196" s="123"/>
      <c r="F196" s="122"/>
      <c r="G196" s="121">
        <f ca="1">IFERROR(NOW()-F196,"-")</f>
        <v>45997.487080092593</v>
      </c>
      <c r="H196" s="122"/>
      <c r="I196" s="124" t="str">
        <f>IFERROR(VLOOKUP(D196,DB!A:F,6,0),"")</f>
        <v/>
      </c>
      <c r="J196" s="124" t="str">
        <f>IFERROR(VLOOKUP(D196,DB!A:G,7,0),"")</f>
        <v/>
      </c>
      <c r="K196" s="120"/>
      <c r="L196" s="119" t="str">
        <f>IFERROR(VLOOKUP(D196,DB!A:I,9,0),"")</f>
        <v/>
      </c>
    </row>
  </sheetData>
  <customSheetViews>
    <customSheetView guid="{F6042A99-DD27-4453-835D-0834D95730CC}" filter="1" showAutoFilter="1">
      <pageMargins left="0" right="0" top="0" bottom="0" header="0" footer="0"/>
      <autoFilter ref="B1:M1" xr:uid="{712797E4-914E-419B-AB4A-E7F38C8DCF15}"/>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4"/>
  <sheetViews>
    <sheetView tabSelected="1" workbookViewId="0">
      <selection activeCell="D13" sqref="D13"/>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172.48724212963134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13.099661111111345</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0.13169814815046266</v>
      </c>
      <c r="H5" s="71">
        <v>45997.339432870373</v>
      </c>
      <c r="I5" s="58" t="str">
        <f>IFERROR(VLOOKUP(D5,DB!A:F,6,0),"")</f>
        <v>SCECO</v>
      </c>
      <c r="J5" s="58" t="str">
        <f>IFERROR(VLOOKUP(D5,DB!A:G,7,0),"")</f>
        <v>Dead</v>
      </c>
      <c r="K5" s="82" t="s">
        <v>39120</v>
      </c>
      <c r="L5" s="58" t="str">
        <f>IFERROR(VLOOKUP(D5,DB!A:I,9,0),"")</f>
        <v>Latis</v>
      </c>
    </row>
    <row r="6" spans="1:12" s="154" customFormat="1" ht="31.5" customHeight="1">
      <c r="A6" s="155" t="s">
        <v>39121</v>
      </c>
      <c r="B6" s="58" t="str">
        <f>IFERROR(VLOOKUP(D6,DB!A:K,11,0),"")</f>
        <v>R2</v>
      </c>
      <c r="C6" s="58">
        <v>1</v>
      </c>
      <c r="D6" s="58" t="s">
        <v>9976</v>
      </c>
      <c r="E6" s="81" t="s">
        <v>39119</v>
      </c>
      <c r="F6" s="71">
        <v>45997.395358796297</v>
      </c>
      <c r="G6" s="72">
        <f ca="1">IFERROR(NOW()-F6,"-")</f>
        <v>9.1721296295872889E-2</v>
      </c>
      <c r="H6" s="83">
        <v>45997.389201388891</v>
      </c>
      <c r="I6" s="58" t="str">
        <f>IFERROR(VLOOKUP(D6,DB!A:F,6,0),"")</f>
        <v>SCECO</v>
      </c>
      <c r="J6" s="58" t="str">
        <f>IFERROR(VLOOKUP(D6,DB!A:G,7,0),"")</f>
        <v>Good</v>
      </c>
      <c r="K6" s="82" t="s">
        <v>39122</v>
      </c>
      <c r="L6" s="58" t="str">
        <f>IFERROR(VLOOKUP(D6,DB!A:I,9,0),"")</f>
        <v>Latis</v>
      </c>
    </row>
    <row r="7" spans="1:12" ht="31.5" customHeight="1">
      <c r="A7" s="155" t="s">
        <v>39123</v>
      </c>
      <c r="B7" s="58" t="s">
        <v>27</v>
      </c>
      <c r="C7" s="58">
        <v>1</v>
      </c>
      <c r="D7" s="58" t="s">
        <v>24706</v>
      </c>
      <c r="E7" s="81" t="s">
        <v>39119</v>
      </c>
      <c r="F7" s="71">
        <v>45997.460173611114</v>
      </c>
      <c r="G7" s="72">
        <v>1.7314814814814814E-2</v>
      </c>
      <c r="H7" s="83">
        <v>45997.443831018521</v>
      </c>
      <c r="I7" s="58" t="s">
        <v>22</v>
      </c>
      <c r="J7" s="58" t="s">
        <v>23</v>
      </c>
      <c r="K7" s="82" t="s">
        <v>39124</v>
      </c>
      <c r="L7" s="58" t="s">
        <v>8215</v>
      </c>
    </row>
    <row r="8" spans="1:12" ht="31.5" customHeight="1">
      <c r="A8" s="96"/>
      <c r="B8" s="18" t="str">
        <f>IFERROR(VLOOKUP(D8,DB!A:K,11,0),"")</f>
        <v/>
      </c>
      <c r="C8" s="18"/>
      <c r="D8" s="18"/>
      <c r="E8" s="18"/>
      <c r="F8" s="97"/>
      <c r="G8" s="98">
        <f ca="1">IFERROR(NOW()-F8,"-")</f>
        <v>45997.487080092593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45997.487080092593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45997.487080092593</v>
      </c>
      <c r="H10" s="97"/>
      <c r="I10" s="18" t="str">
        <f>IFERROR(VLOOKUP(D10,DB!A:F,6,0),"")</f>
        <v/>
      </c>
      <c r="J10" s="18" t="str">
        <f>IFERROR(VLOOKUP(D10,DB!A:G,7,0),"")</f>
        <v/>
      </c>
      <c r="K10" s="19"/>
      <c r="L10" s="18" t="str">
        <f>IFERROR(VLOOKUP(D10,DB!A:I,9,0),"")</f>
        <v/>
      </c>
    </row>
    <row r="11" spans="1:12" ht="31.5" customHeight="1">
      <c r="A11" s="96"/>
      <c r="B11" s="18" t="str">
        <f>IFERROR(VLOOKUP(D11,DB!A:K,11,0),"")</f>
        <v>R2</v>
      </c>
      <c r="C11" s="18"/>
      <c r="D11" s="18" t="s">
        <v>20224</v>
      </c>
      <c r="E11" s="18"/>
      <c r="F11" s="97"/>
      <c r="G11" s="98">
        <f ca="1">IFERROR(NOW()-F11,"-")</f>
        <v>45997.487080092593</v>
      </c>
      <c r="H11" s="97"/>
      <c r="I11" s="18" t="str">
        <f>IFERROR(VLOOKUP(D11,DB!A:F,6,0),"")</f>
        <v>SCECO</v>
      </c>
      <c r="J11" s="18" t="str">
        <f>IFERROR(VLOOKUP(D11,DB!A:G,7,0),"")</f>
        <v>Dead</v>
      </c>
      <c r="K11" s="19"/>
      <c r="L11" s="18" t="str">
        <f>IFERROR(VLOOKUP(D11,DB!A:I,9,0),"")</f>
        <v>Latis</v>
      </c>
    </row>
    <row r="12" spans="1:12" ht="31.5" customHeight="1">
      <c r="A12" s="96"/>
      <c r="B12" s="18" t="str">
        <f>IFERROR(VLOOKUP(D12,DB!A:K,11,0),"")</f>
        <v/>
      </c>
      <c r="C12" s="18"/>
      <c r="D12" s="18"/>
      <c r="E12" s="18"/>
      <c r="F12" s="97"/>
      <c r="G12" s="98">
        <f ca="1">IFERROR(NOW()-F12,"-")</f>
        <v>45997.487080092593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45997.487080092593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45997.487080092593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45997.487080092593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45997.487080092593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45997.487080092593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45997.487080092593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45997.487080092593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45997.487080092593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45997.487080092593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45997.487080092593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45997.487080092593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45997.487080092593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45997.487080092593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45997.487080092593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45997.487080092593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45997.487080092593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45997.487080092593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45997.487080092593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45997.487080092593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45997.487080092593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45997.487080092593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45997.487080092593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45997.487080092593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45997.487080092593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45997.487080092593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45997.487080092593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45997.487080092593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45997.487080092593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45997.487080092593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45997.487080092593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45997.487080092593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45997.487080092593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45997.487080092593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45997.487080092593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45997.487080092593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45997.487080092593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45997.487080092593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45997.487080092593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45997.487080092593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45997.487080092593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45997.487080092593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45997.487080092593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45997.487080092593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45997.487080092593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45997.487080092593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45997.487080092593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45997.487080092593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45997.487080092593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45997.487080092593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45997.487080092593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45997.487080092593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45997.487080092593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45997.487080092593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45997.487080092593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45997.487080092593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45997.487080092593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45997.487080092593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45997.487080092593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45997.487080092593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45997.487080092593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45997.487080092593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45997.487080092593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45997.487080092593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45997.487080092593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45997.487080092593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45997.487080092593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45997.487080092593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45997.487080092593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45997.487080092593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45997.487080092593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45997.487080092593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45997.487080092593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45997.487080092593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45997.487080092593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45997.487080092593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45997.487080092593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45997.487080092593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45997.487080092593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45997.487080092593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45997.487080092593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45997.487080092593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45997.487080092593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45997.487080092593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45997.487080092593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45997.487080092593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45997.487080092593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45997.487080092593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45997.487080092593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45997.487080092593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45997.487080092593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45997.487080092593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45997.487080092593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45997.487080092593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45997.487080092593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45997.487080092593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45997.487080092593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45997.487080092593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45997.487080092593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45997.487080092593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45997.487080092593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45997.487080092593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45997.487080092593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45997.487080092593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45997.487080092593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45997.487080092593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45997.487080092593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45997.487080092593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45997.487080092593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45997.487080092593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45997.487080092593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45997.487080092593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45997.487080092593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45997.487080092593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45997.487080092593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45997.487080092593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45997.487080092593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45997.487080092593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45997.487080092593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45997.487080092593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45997.487080092593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45997.487080092593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45997.487080092593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45997.487080092593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45997.487080092593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45997.487080092593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45997.487080092593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45997.487080092593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45997.487080092593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45997.487080092593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45997.487080092593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45997.487080092593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45997.487080092593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45997.487080092593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45997.487080092593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45997.487080092593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45997.487080092593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45997.487080092593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45997.487080092593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45997.487080092593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45997.487080092593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45997.487080092593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45997.487080092593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45997.487080092593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45997.487080092593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45997.487080092593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45997.487080092593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45997.487080092593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45997.487080092593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45997.487080092593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45997.487080092593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45997.487080092593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45997.487080092593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45997.487080092593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45997.487080092593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45997.487080092593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45997.487080092593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45997.487080092593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45997.487080092593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45997.487080092593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45997.487080092593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45997.487080092593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45997.487080092593</v>
      </c>
      <c r="H174" s="97"/>
      <c r="I174" s="18" t="str">
        <f>IFERROR(VLOOKUP(D174,DB!A:F,6,0),"")</f>
        <v/>
      </c>
      <c r="J174" s="18" t="str">
        <f>IFERROR(VLOOKUP(D174,DB!A:G,7,0),"")</f>
        <v/>
      </c>
      <c r="K174" s="19"/>
      <c r="L174" s="18" t="str">
        <f>IFERROR(VLOOKUP(D174,DB!A:I,9,0),"")</f>
        <v/>
      </c>
    </row>
    <row r="175" spans="1:12" ht="31.5" customHeight="1">
      <c r="A175" s="149"/>
      <c r="B175" s="150" t="str">
        <f>IFERROR(VLOOKUP(D175,DB!A:K,11,0),"")</f>
        <v/>
      </c>
      <c r="C175" s="150"/>
      <c r="D175" s="150"/>
      <c r="E175" s="150"/>
      <c r="F175" s="151"/>
      <c r="G175" s="152">
        <f ca="1">IFERROR(NOW()-F175,"-")</f>
        <v>45997.487080092593</v>
      </c>
      <c r="H175" s="151"/>
      <c r="I175" s="150" t="str">
        <f>IFERROR(VLOOKUP(D175,DB!A:F,6,0),"")</f>
        <v/>
      </c>
      <c r="J175" s="150" t="str">
        <f>IFERROR(VLOOKUP(D175,DB!A:G,7,0),"")</f>
        <v/>
      </c>
      <c r="K175" s="153"/>
      <c r="L175" s="150" t="str">
        <f>IFERROR(VLOOKUP(D175,DB!A:I,9,0),"")</f>
        <v/>
      </c>
    </row>
    <row r="176" spans="1:12" ht="31.5" customHeight="1">
      <c r="A176" s="96"/>
      <c r="B176" s="18" t="str">
        <f>IFERROR(VLOOKUP(D176,DB!A:K,11,0),"")</f>
        <v/>
      </c>
      <c r="C176" s="18"/>
      <c r="D176" s="18"/>
      <c r="E176" s="18"/>
      <c r="F176" s="97"/>
      <c r="G176" s="98">
        <f ca="1">IFERROR(NOW()-F176,"-")</f>
        <v>45997.487080092593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45997.487080092593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45997.487080092593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45997.487080092593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45997.487080092593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45997.487080092593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45997.487080092593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45997.487080092593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45997.487080092593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45997.487080092593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45997.487080092593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45997.487080092593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45997.487080092593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45997.487080092593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45997.487080092593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45997.487080092593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45997.487080092593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45997.487080092593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45997.487080092593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45997.487080092593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45997.487080092593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45997.487080092593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45997.487080092593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45997.487080092593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45997.487080092593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45997.487080092593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45997.487080092593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45997.487080092593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45997.487080092593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45997.487080092593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45997.487080092593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45997.487080092593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45997.487080092593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45997.487080092593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45997.487080092593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45997.487080092593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45997.487080092593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45997.487080092593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45997.487080092593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45997.487080092593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45997.487080092593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45997.487080092593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45997.487080092593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45997.487080092593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45997.487080092593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45997.487080092593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45997.487080092593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45997.487080092593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45997.487080092593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45997.487080092593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45997.487080092593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45997.487080092593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45997.487080092593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45997.487080092593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45997.487080092593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45997.487080092593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45997.487080092593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45997.487080092593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45997.487080092593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45997.487080092593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45997.487080092593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45997.487080092593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45997.487080092593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45997.487080092593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45997.487080092593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45997.487080092593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45997.487080092593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45997.487080092593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45997.487080092593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45997.487080092593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45997.487080092593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45997.487080092593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45997.487080092593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45997.487080092593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45997.487080092593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45997.487080092593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45997.487080092593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45997.487080092593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45997.487080092593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45997.487080092593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45997.487080092593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45997.487080092593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45997.487080092593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45997.487080092593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45997.487080092593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45997.487080092593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45997.487080092593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45997.487080092593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45997.487080092593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45997.487080092593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45997.487080092593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45997.487080092593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45997.487080092593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45997.487080092593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45997.487080092593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45997.487080092593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45997.487080092593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45997.487080092593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45997.487080092593</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45997.487080092593</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45997.487080092593</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45997.487080092593</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45997.487080092593</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45997.487080092593</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45997.487080092593</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45997.487080092593</v>
      </c>
      <c r="H281" s="97"/>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7"/>
      <c r="G282" s="98">
        <f ca="1">IFERROR(NOW()-F282,"-")</f>
        <v>45997.487080092593</v>
      </c>
      <c r="H282" s="97"/>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7"/>
      <c r="G283" s="98">
        <f ca="1">IFERROR(NOW()-F283,"-")</f>
        <v>45997.487080092593</v>
      </c>
      <c r="H283" s="97"/>
      <c r="I283" s="18" t="str">
        <f>IFERROR(VLOOKUP(D283,DB!A:F,6,0),"")</f>
        <v/>
      </c>
      <c r="J283" s="18" t="str">
        <f>IFERROR(VLOOKUP(D283,DB!A:G,7,0),"")</f>
        <v/>
      </c>
      <c r="K283" s="19"/>
      <c r="L283" s="18" t="str">
        <f>IFERROR(VLOOKUP(D283,DB!A:I,9,0),"")</f>
        <v/>
      </c>
    </row>
    <row r="284" spans="1:12" ht="31.5" customHeight="1">
      <c r="A284" s="149"/>
      <c r="B284" s="150" t="str">
        <f>IFERROR(VLOOKUP(D284,DB!A:K,11,0),"")</f>
        <v/>
      </c>
      <c r="C284" s="150"/>
      <c r="D284" s="150"/>
      <c r="E284" s="150"/>
      <c r="F284" s="151"/>
      <c r="G284" s="152">
        <f ca="1">IFERROR(NOW()-F284,"-")</f>
        <v>45997.487080092593</v>
      </c>
      <c r="H284" s="151"/>
      <c r="I284" s="150" t="str">
        <f>IFERROR(VLOOKUP(D284,DB!A:F,6,0),"")</f>
        <v/>
      </c>
      <c r="J284" s="150" t="str">
        <f>IFERROR(VLOOKUP(D284,DB!A:G,7,0),"")</f>
        <v/>
      </c>
      <c r="K284" s="153"/>
      <c r="L284" s="150" t="str">
        <f>IFERROR(VLOOKUP(D284,DB!A:I,9,0),"")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45997.487080092593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45997.487080092593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45997.487080092593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45997.487080092593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45997.487080092593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45997.487080092593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45997.487080092593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45997.487080092593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45997.487080092593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45997.487080092593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45997.487080092593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45997.487080092593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45997.487080092593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45997.487080092593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45997.487080092593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45997.487080092593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45997.487080092593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45997.487080092593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45997.487080092593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45997.487080092593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45997.487080092593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45997.487080092593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45997.487080092593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45997.487080092593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45997.487080092593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45997.487080092593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45997.487080092593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45997.487080092593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45997.487080092593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45997.487080092593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45997.487080092593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45997.487080092593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45997.487080092593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45997.487080092593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45997.487080092593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45997.487080092593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45997.487080092593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45997.487080092593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45997.487080092593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45997.487080092593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45997.487080092593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45997.487080092593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45997.487080092593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45997.487080092593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45997.487080092593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45997.487080092593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45997.487080092593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45997.487080092593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45997.487080092593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45997.487080092593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45997.487080092593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45997.487080092593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45997.487080092593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45997.487080092593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45997.487080092593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45997.487080092593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45997.487080092593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45997.487080092593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45997.487080092593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45997.487080092593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45997.487080092593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45997.487080092593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45997.487080092593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45997.487080092593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45997.487080092593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45997.487080092593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45997.487080092593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45997.487080092593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45997.487080092593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45997.487080092593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45997.487080092593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45997.487080092593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45997.487080092593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45997.487080092593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45997.487080092593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45997.487080092593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45997.487080092593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45997.487080092593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45997.487080092593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45997.487080092593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45997.487080092593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45997.487080092593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45997.487080092593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45997.487080092593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45997.487080092593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45997.487080092593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45997.487080092593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45997.487080092593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45997.487080092593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45997.487080092593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45997.487080092593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45997.487080092593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45997.487080092593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45997.487080092593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45997.487080092593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45997.487080092593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45997.487080092593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45997.487080092593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45997.487080092593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45997.487080092593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45997.487080092593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45997.487080092593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45997.487080092593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45997.487080092593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45997.487080092593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45997.487080092593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45997.487080092593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45997.487080092593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45997.487080092593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45997.487080092593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45997.487080092593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45997.487080092593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45997.487080092593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45997.487080092593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45997.487080092593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45997.487080092593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45997.487080092593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45997.487080092593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45997.487080092593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45997.487080092593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45997.487080092593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45997.487080092593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45997.487080092593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45997.487080092593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45997.487080092593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45997.487080092593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45997.487080092593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45997.487080092593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45997.487080092593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45997.487080092593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45997.487080092593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45997.487080092593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45997.487080092593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45997.487080092593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45997.487080092593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45997.487080092593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45997.487080092593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45997.487080092593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45997.487080092593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45997.487080092593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45997.487080092593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45997.487080092593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45997.487080092593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45997.487080092593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45997.487080092593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45997.487080092593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45997.487080092593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45997.487080092593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45997.487080092593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45997.487080092593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45997.487080092593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45997.487080092593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45997.487080092593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45997.487080092593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45997.487080092593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45997.487080092593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45997.487080092593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45997.487080092593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45997.487080092593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45997.487080092593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45997.487080092593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45997.487080092593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45997.487080092593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45997.487080092593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45997.487080092593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45997.487080092593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45997.487080092593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45997.487080092593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45997.487080092593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45997.487080092593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45997.487080092593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45997.487080092593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45997.487080092593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45997.487080092593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45997.487080092593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45997.487080092593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45997.487080092593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45997.487080092593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45997.487080092593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45997.487080092593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45997.487080092593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45997.487080092593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45997.487080092593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45997.487080092593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45997.487080092593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45997.487080092593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45997.487080092593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45997.487080092593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45997.487080092593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45997.487080092593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45997.487080092593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45997.487080092593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45997.487080092593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45997.487080092593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45997.487080092593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45997.487080092593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45997.487080092593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45997.487080092593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45997.487080092593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45997.487080092593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45997.487080092593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45997.487080092593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45997.487080092593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45997.487080092593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45997.487080092593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45997.487080092593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45997.487080092593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45997.487080092593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45997.487080092593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45997.487080092593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45997.487080092593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45997.487080092593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45997.487080092593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45997.487080092593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45997.487080092593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45997.487080092593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45997.487080092593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45997.487080092593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45997.487080092593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45997.487080092593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45997.487080092593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45997.487080092593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45997.487080092593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45997.487080092593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45997.487080092593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45997.487080092593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45997.487080092593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45997.487080092593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45997.487080092593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45997.487080092593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45997.487080092593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45997.487080092593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45997.487080092593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45997.487080092593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45997.487080092593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45997.487080092593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45997.487080092593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45997.487080092593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45997.487080092593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45997.487080092593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45997.487080092593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45997.487080092593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45997.487080092593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45997.487080092593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45997.487080092593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45997.487080092593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45997.487080092593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45997.487080092593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45997.487080092593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45997.487080092593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45997.487080092593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45997.487080092593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45997.487080092593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45997.487080092593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45997.487080092593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45997.487080092593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45997.487080092593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45997.487080092593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45997.487080092593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45997.487080092593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45997.487080092593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45997.487080092593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45997.487080092593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45997.487080092593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45997.487080092593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45997.487080092593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45997.487080092593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45997.487080092593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45997.487080092593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45997.487080092593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45997.487080092593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45997.487080092593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45997.487080092593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45997.487080092593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45997.487080092593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45997.487080092593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45997.487080092593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45997.487080092593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45997.487080092593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45997.487080092593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45997.487080092593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45997.487080092593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45997.487080092593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45997.487080092593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45997.487080092593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45997.487080092593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45997.487080092593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45997.487080092593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45997.487080092593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45997.487080092593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45997.487080092593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45997.487080092593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45997.487080092593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45997.487080092593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45997.487080092593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45997.487080092593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45997.487080092593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45997.487080092593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45997.487080092593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45997.487080092593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45997.487080092593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45997.487080092593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45997.487080092593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45997.487080092593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45997.487080092593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45997.487080092593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45997.487080092593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45997.487080092593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45997.487080092593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45997.487080092593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45997.487080092593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45997.487080092593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45997.487080092593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45997.487080092593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45997.487080092593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45997.487080092593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45997.487080092593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45997.487080092593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45997.487080092593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45997.487080092593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45997.487080092593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45997.487080092593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45997.487080092593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45997.487080092593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45997.487080092593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45997.487080092593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45997.487080092593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45997.487080092593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45997.487080092593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45997.487080092593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45997.487080092593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45997.487080092593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45997.487080092593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45997.487080092593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45997.487080092593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45997.487080092593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45997.487080092593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45997.487080092593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45997.487080092593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45997.487080092593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45997.487080092593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45997.487080092593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45997.487080092593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45997.487080092593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45997.487080092593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45997.487080092593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45997.487080092593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45997.487080092593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45997.487080092593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45997.487080092593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45997.487080092593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45997.487080092593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45997.487080092593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45997.487080092593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45997.487080092593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45997.487080092593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45997.487080092593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45997.487080092593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45997.487080092593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45997.487080092593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45997.487080092593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45997.487080092593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45997.487080092593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45997.487080092593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45997.487080092593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45997.487080092593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45997.487080092593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45997.487080092593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45997.487080092593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45997.487080092593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45997.487080092593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45997.487080092593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45997.487080092593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45997.487080092593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45997.487080092593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45997.487080092593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45997.487080092593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45997.487080092593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45997.487080092593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45997.487080092593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45997.487080092593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45997.487080092593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45997.487080092593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45997.487080092593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45997.487080092593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45997.487080092593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45997.487080092593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45997.487080092593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45997.487080092593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45997.487080092593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45997.487080092593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45997.487080092593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45997.487080092593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45997.487080092593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45997.487080092593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45997.487080092593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45997.487080092593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45997.487080092593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45997.487080092593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45997.487080092593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45997.487080092593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45997.487080092593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45997.487080092593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45997.487080092593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45997.487080092593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45997.487080092593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45997.487080092593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45997.487080092593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45997.487080092593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45997.487080092593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45997.487080092593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45997.487080092593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45997.487080092593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45997.487080092593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45997.487080092593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45997.487080092593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45997.487080092593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45997.487080092593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45997.487080092593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45997.487080092593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45997.487080092593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45997.487080092593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45997.487080092593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45997.487080092593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45997.487080092593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45997.487080092593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45997.487080092593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45997.487080092593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45997.487080092593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45997.487080092593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45997.487080092593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45997.487080092593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45997.487080092593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45997.487080092593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45997.487080092593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45997.487080092593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45997.487080092593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45997.487080092593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45997.487080092593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45997.487080092593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45997.487080092593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45997.487080092593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45997.487080092593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45997.487080092593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45997.487080092593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45997.487080092593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45997.487080092593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45997.487080092593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45997.487080092593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45997.487080092593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45997.487080092593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45997.487080092593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45997.487080092593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45997.487080092593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45997.487080092593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45997.487080092593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45997.487080092593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45997.487080092593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45997.487080092593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45997.487080092593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45997.487080092593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45997.487080092593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45997.487080092593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45997.487080092593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45997.487080092593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45997.487080092593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45997.487080092593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45997.487080092593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45997.487080092593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45997.487080092593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45997.487080092593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45997.487080092593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45997.487080092593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45997.487080092593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45997.487080092593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45997.487080092593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45997.487080092593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45997.487080092593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45997.487080092593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45997.487080092593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45997.487080092593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45997.487080092593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45997.487080092593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45997.487080092593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45997.487080092593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45997.487080092593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45997.487080092593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45997.487080092593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45997.487080092593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45997.487080092593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45997.487080092593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45997.487080092593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45997.487080092593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45997.487080092593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45997.487080092593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45997.487080092593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45997.487080092593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45997.487080092593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45997.487080092593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45997.487080092593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45997.487080092593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45997.487080092593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45997.487080092593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45997.487080092593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45997.487080092593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45997.487080092593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45997.487080092593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45997.487080092593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45997.487080092593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45997.487080092593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45997.487080092593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45997.487080092593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45997.487080092593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45997.487080092593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45997.487080092593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45997.487080092593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45997.487080092593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45997.487080092593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45997.487080092593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45997.487080092593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45997.487080092593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45997.487080092593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45997.487080092593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45997.487080092593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45997.487080092593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45997.487080092593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45997.487080092593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45997.487080092593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45997.487080092593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45997.487080092593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45997.487080092593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45997.487080092593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45997.487080092593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45997.487080092593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45997.487080092593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45997.487080092593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45997.487080092593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45997.487080092593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45997.487080092593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45997.487080092593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45997.487080092593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45997.487080092593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45997.487080092593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45997.487080092593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45997.487080092593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45997.487080092593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45997.487080092593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45997.487080092593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45997.487080092593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45997.487080092593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45997.487080092593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45997.487080092593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45997.487080092593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45997.487080092593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45997.487080092593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45997.487080092593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45997.487080092593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45997.487080092593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45997.487080092593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45997.487080092593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45997.487080092593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45997.487080092593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45997.487080092593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45997.487080092593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45997.487080092593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45997.487080092593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45997.487080092593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45997.487080092593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45997.487080092593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45997.487080092593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45997.487080092593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45997.487080092593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45997.487080092593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45997.487080092593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45997.487080092593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45997.487080092593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45997.487080092593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45997.487080092593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45997.487080092593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45997.487080092593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45997.487080092593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45997.487080092593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45997.487080092593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45997.487080092593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45997.487080092593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45997.487080092593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45997.487080092593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45997.487080092593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45997.487080092593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45997.487080092593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45997.487080092593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45997.487080092593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45997.487080092593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45997.487080092593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45997.487080092593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45997.487080092593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45997.487080092593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45997.487080092593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45997.487080092593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45997.487080092593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45997.487080092593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45997.487080092593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45997.487080092593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45997.487080092593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45997.487080092593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45997.487080092593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45997.487080092593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45997.487080092593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45997.487080092593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45997.487080092593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45997.487080092593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45997.487080092593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45997.487080092593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45997.487080092593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45997.487080092593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45997.487080092593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45997.487080092593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45997.487080092593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45997.487080092593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45997.487080092593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45997.487080092593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45997.487080092593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45997.487080092593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45997.487080092593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45997.487080092593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45997.487080092593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45997.487080092593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45997.487080092593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45997.487080092593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45997.487080092593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45997.487080092593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45997.487080092593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45997.487080092593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45997.487080092593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45997.487080092593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45997.487080092593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45997.487080092593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45997.487080092593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45997.487080092593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45997.487080092593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45997.487080092593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45997.487080092593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45997.487080092593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45997.487080092593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45997.487080092593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45997.487080092593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45997.487080092593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45997.487080092593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45997.487080092593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45997.487080092593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45997.487080092593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45997.487080092593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45997.487080092593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45997.487080092593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45997.487080092593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45997.487080092593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45997.487080092593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45997.487080092593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45997.487080092593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45997.487080092593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45997.487080092593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45997.487080092593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45997.487080092593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45997.487080092593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45997.487080092593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45997.487080092593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45997.487080092593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45997.487080092593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45997.487080092593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45997.487080092593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45997.487080092593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45997.487080092593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45997.487080092593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45997.487080092593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45997.487080092593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45997.487080092593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45997.487080092593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45997.487080092593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45997.487080092593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45997.487080092593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45997.487080092593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45997.487080092593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45997.487080092593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45997.487080092593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45997.487080092593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45997.487080092593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45997.487080092593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45997.487080092593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45997.487080092593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45997.487080092593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45997.487080092593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45997.487080092593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45997.487080092593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45997.487080092593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45997.487080092593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45997.487080092593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45997.487080092593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45997.487080092593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45997.487080092593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45997.487080092593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45997.487080092593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45997.487080092593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45997.487080092593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45997.487080092593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45997.487080092593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45997.487080092593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45997.487080092593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45997.487080092593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45997.487080092593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45997.487080092593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45997.487080092593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45997.487080092593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45997.487080092593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45997.487080092593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45997.487080092593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45997.487080092593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45997.487080092593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45997.487080092593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45997.487080092593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45997.487080092593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45997.487080092593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45997.487080092593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45997.487080092593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45997.487080092593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45997.487080092593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45997.487080092593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45997.487080092593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45997.487080092593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45997.487080092593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45997.487080092593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45997.487080092593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45997.487080092593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45997.487080092593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45997.487080092593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45997.487080092593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45997.487080092593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45997.487080092593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45997.487080092593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45997.487080092593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45997.487080092593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45997.487080092593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45997.487080092593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45997.487080092593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45997.487080092593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45997.487080092593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45997.487080092593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45997.487080092593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45997.487080092593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45997.487080092593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45997.487080092593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45997.487080092593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45997.487080092593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45997.487080092593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45997.487080092593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45997.487080092593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45997.487080092593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45997.487080092593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45997.487080092593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45997.487080092593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45997.487080092593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45997.487080092593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45997.487080092593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45997.487080092593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45997.487080092593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45997.487080092593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45997.487080092593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45997.487080092593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45997.487080092593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45997.487080092593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45997.487080092593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45997.487080092593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45997.487080092593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45997.487080092593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45997.487080092593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45997.487080092593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45997.487080092593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45997.487080092593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45997.487080092593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45997.487080092593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45997.487080092593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45997.487080092593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45997.487080092593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45997.487080092593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45997.487080092593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45997.487080092593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45997.487080092593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45997.487080092593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45997.487080092593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45997.487080092593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45997.487080092593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45997.487080092593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45997.487080092593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45997.487080092593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45997.487080092593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45997.487080092593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45997.487080092593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45997.487080092593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45997.487080092593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45997.487080092593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45997.487080092593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45997.487080092593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45997.487080092593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45997.487080092593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45997.487080092593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45997.487080092593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45997.487080092593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45997.487080092593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45997.487080092593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45997.487080092593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45997.487080092593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45997.487080092593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45997.487080092593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45997.487080092593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45997.487080092593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45997.487080092593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45997.487080092593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45997.487080092593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45997.487080092593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45997.487080092593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45997.487080092593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45997.487080092593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45997.487080092593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45997.487080092593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45997.487080092593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45997.487080092593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45997.487080092593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45997.487080092593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45997.487080092593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45997.487080092593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45997.487080092593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45997.487080092593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45997.487080092593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45997.487080092593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45997.487080092593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45997.487080092593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45997.487080092593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45997.487080092593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45997.487080092593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45997.487080092593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45997.487080092593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45997.487080092593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45997.487080092593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45997.487080092593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45997.487080092593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45997.487080092593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45997.487080092593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45997.487080092593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45997.487080092593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45997.487080092593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45997.487080092593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45997.487080092593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45997.487080092593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45997.487080092593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45997.487080092593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45997.487080092593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45997.487080092593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45997.487080092593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45997.487080092593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45997.487080092593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45997.487080092593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45997.487080092593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45997.487080092593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45997.487080092593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45997.487080092593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45997.487080092593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45997.487080092593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45997.487080092593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45997.487080092593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45997.487080092593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45997.487080092593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45997.487080092593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45997.487080092593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45997.487080092593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45997.487080092593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45997.487080092593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45997.487080092593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45997.487080092593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45997.487080092593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45997.487080092593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45997.487080092593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45997.487080092593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45997.487080092593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45997.487080092593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45997.487080092593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45997.487080092593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45997.487080092593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45997.487080092593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45997.487080092593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45997.487080092593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45997.487080092593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45997.487080092593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45997.487080092593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45997.487080092593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45997.487080092593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45997.487080092593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45997.487080092593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45997.487080092593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45997.487080092593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45997.487080092593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45997.487080092593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45997.487080092593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45997.487080092593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45997.487080092593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45997.487080092593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45997.487080092593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45997.487080092593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45997.487080092593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45997.487080092593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45997.487080092593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45997.487080092593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45997.487080092593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45997.487080092593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45997.487080092593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45997.487080092593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45997.487080092593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45997.487080092593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45997.487080092593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45997.487080092593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45997.487080092593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45997.487080092593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45997.487080092593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45997.487080092593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294.00636249999661</v>
      </c>
      <c r="H2" s="91">
        <v>45703.474768518521</v>
      </c>
      <c r="I2" s="91" t="str">
        <f>IFERROR(VLOOKUP(D2,DB!A:F,6,0),"")</f>
        <v>SCECO</v>
      </c>
      <c r="J2" s="91" t="str">
        <f>IFERROR(VLOOKUP(D2,DB!A:G,7,0),"")</f>
        <v>Dead</v>
      </c>
      <c r="K2" s="93" t="s">
        <v>39126</v>
      </c>
      <c r="L2" s="87" t="str">
        <f>IFERROR(VLOOKUP(D2,DB!A:I,9,0),"")</f>
        <v>Latis</v>
      </c>
    </row>
    <row r="3" spans="1:16" ht="15" customHeight="1">
      <c r="A3" s="107"/>
      <c r="B3" s="107" t="str">
        <f>IFERROR(VLOOKUP(D3,DB!A:K,11,0),"")</f>
        <v/>
      </c>
      <c r="C3" s="89"/>
      <c r="D3" s="87"/>
      <c r="E3" s="90"/>
      <c r="F3" s="91"/>
      <c r="G3" s="92">
        <f t="shared" ref="G3:G66" ca="1" si="0">IFERROR(NOW()-F3,"")</f>
        <v>45997.487080092593</v>
      </c>
      <c r="H3" s="91"/>
      <c r="I3" s="107" t="str">
        <f>IFERROR(VLOOKUP(D3,DB!A:F,6,0),"")</f>
        <v/>
      </c>
      <c r="J3" s="107" t="str">
        <f>IFERROR(VLOOKUP(D3,DB!A:G,7,0),"")</f>
        <v/>
      </c>
      <c r="K3" s="93"/>
      <c r="L3" s="87" t="str">
        <f>IFERROR(VLOOKUP(D3,DB!A:I,9,0),"")</f>
        <v/>
      </c>
    </row>
    <row r="4" spans="1:16" ht="15" customHeight="1">
      <c r="A4" s="107"/>
      <c r="B4" s="107" t="str">
        <f>IFERROR(VLOOKUP(D4,DB!A:K,11,0),"")</f>
        <v/>
      </c>
      <c r="C4" s="89"/>
      <c r="D4" s="87"/>
      <c r="E4" s="90"/>
      <c r="F4" s="91"/>
      <c r="G4" s="92">
        <f t="shared" ca="1" si="0"/>
        <v>45997.487080092593</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45997.487080092593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45997.487080092593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45997.487080092593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45997.487080092593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45997.487080092593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45997.487080092593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45997.487080092593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45997.487080092593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45997.487080092593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45997.487080092593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45997.487080092593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45997.487080092593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45997.487080092593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45997.487080092593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45997.487080092593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45997.487080092593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45997.487080092593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45997.487080092593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45997.487080092593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45997.487080092593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45997.487080092593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45997.487080092593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45997.487080092593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45997.487080092593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45997.487080092593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45997.487080092593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45997.487080092593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45997.487080092593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45997.487080092593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45997.487080092593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45997.487080092593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45997.487080092593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45997.487080092593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45997.487080092593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45997.487080092593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45997.487080092593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45997.487080092593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45997.487080092593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45997.487080092593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45997.487080092593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45997.487080092593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45997.487080092593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45997.487080092593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45997.487080092593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45997.487080092593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45997.487080092593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45997.487080092593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45997.487080092593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45997.487080092593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45997.487080092593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45997.487080092593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45997.487080092593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45997.487080092593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45997.487080092593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45997.487080092593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45997.487080092593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45997.487080092593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45997.487080092593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45997.487080092593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45997.487080092593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45997.487080092593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45997.487080092593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45997.487080092593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45997.487080092593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45997.487080092593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45997.487080092593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45997.487080092593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45997.487080092593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45997.487080092593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45997.487080092593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45997.487080092593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45997.487080092593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45997.487080092593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45997.487080092593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45997.487080092593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45997.487080092593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45997.487080092593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45997.487080092593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45997.487080092593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45997.487080092593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45997.487080092593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45997.487080092593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45997.487080092593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45997.487080092593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45997.487080092593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45997.487080092593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45997.487080092593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45997.487080092593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45997.487080092593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45997.487080092593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45997.487080092593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45997.487080092593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45997.487080092593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45997.487080092593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45997.487080092593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45997.487080092593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45997.487080092593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45997.487080092593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45997.487080092593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45997.487080092593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45997.487080092593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45997.487080092593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45997.487080092593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45997.487080092593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45997.487080092593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45997.487080092593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45997.487080092593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45997.487080092593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45997.487080092593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45997.487080092593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45997.487080092593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45997.487080092593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45997.487080092593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45997.487080092593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45997.487080092593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45997.487080092593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45997.487080092593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45997.487080092593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45997.487080092593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45997.487080092593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45997.487080092593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45997.487080092593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45997.487080092593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45997.487080092593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45997.487080092593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45997.487080092593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45997.487080092593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45997.487080092593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45997.487080092593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45997.487080092593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45997.487080092593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45997.487080092593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45997.487080092593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45997.487080092593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45997.487080092593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45997.487080092593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45997.487080092593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45997.487080092593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45997.487080092593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45997.487080092593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45997.487080092593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45997.487080092593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45997.487080092593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45997.487080092593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45997.487080092593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45997.487080092593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45997.487080092593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45997.487080092593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45997.487080092593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45997.487080092593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45997.487080092593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45997.487080092593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45997.487080092593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45997.487080092593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45997.487080092593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45997.487080092593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45997.487080092593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45997.487080092593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45997.487080092593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45997.487080092593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45997.487080092593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45997.487080092593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45997.487080092593</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45997.487080092593</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45997.487080092593</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45997.487080092593</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45997.487080092593</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45997.487080092593</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45997.487080092593</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45997.487080092593</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45997.487080092593</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45997.487080092593</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105.65501990740449</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39111</v>
      </c>
      <c r="F3" s="38">
        <v>45926.188877314817</v>
      </c>
      <c r="G3" s="102">
        <f t="shared" ref="G3" ca="1" si="0">IFERROR(NOW()-F3,"")</f>
        <v>71.298202777776169</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39111</v>
      </c>
      <c r="F4" s="104">
        <v>45948.661111111112</v>
      </c>
      <c r="G4" s="105">
        <f t="shared" ref="G4" ca="1" si="1">IFERROR(NOW()-F4,"")</f>
        <v>48.825968981480401</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16.113781481479236</v>
      </c>
      <c r="H5" s="132">
        <v>45981.360798611109</v>
      </c>
      <c r="I5" s="103" t="str">
        <f>IFERROR(VLOOKUP(D5,DB!A:F,6,0),"")</f>
        <v>SCECO</v>
      </c>
      <c r="J5" s="103" t="str">
        <f>IFERROR(VLOOKUP(D5,DB!A:G,7,0),"")</f>
        <v>Dead</v>
      </c>
      <c r="K5" s="103" t="s">
        <v>39134</v>
      </c>
      <c r="L5" s="103" t="str">
        <f>IFERROR(VLOOKUP(D5,DB!A:I,9,0),"")</f>
        <v>Latis</v>
      </c>
    </row>
    <row r="6" spans="1:13" ht="23.25" customHeight="1">
      <c r="A6" s="100" t="s">
        <v>39135</v>
      </c>
      <c r="B6" s="37" t="str">
        <f>IFERROR(VLOOKUP(D6,DB!A:K,11,0),"")</f>
        <v>R5</v>
      </c>
      <c r="C6" s="37">
        <v>1</v>
      </c>
      <c r="D6" s="100" t="s">
        <v>37850</v>
      </c>
      <c r="E6" s="37" t="s">
        <v>39106</v>
      </c>
      <c r="F6" s="38">
        <v>45997.107442129629</v>
      </c>
      <c r="G6" s="131">
        <f t="shared" ref="G6:G11" ca="1" si="2">IFERROR(NOW()-F6,"")</f>
        <v>0.37963796296389773</v>
      </c>
      <c r="H6" s="38">
        <v>45997.093553240738</v>
      </c>
      <c r="I6" s="37" t="str">
        <f>IFERROR(VLOOKUP(D6,DB!A:F,6,0),"")</f>
        <v>SCECO</v>
      </c>
      <c r="J6" s="37" t="str">
        <f>IFERROR(VLOOKUP(D6,DB!A:G,7,0),"")</f>
        <v>In progress</v>
      </c>
      <c r="K6" s="100" t="s">
        <v>39136</v>
      </c>
      <c r="L6" s="37" t="str">
        <f>IFERROR(VLOOKUP(D6,DB!A:I,9,0),"")</f>
        <v>Latis</v>
      </c>
    </row>
    <row r="7" spans="1:13">
      <c r="A7" s="37" t="s">
        <v>39137</v>
      </c>
      <c r="B7" s="37" t="str">
        <f>IFERROR(VLOOKUP(D7,DB!A:K,11,0),"")</f>
        <v>R5</v>
      </c>
      <c r="C7" s="37"/>
      <c r="D7" s="37" t="s">
        <v>38181</v>
      </c>
      <c r="E7" s="37"/>
      <c r="F7" s="38"/>
      <c r="G7" s="131">
        <f t="shared" ca="1" si="2"/>
        <v>45997.487080092593</v>
      </c>
      <c r="H7" s="38">
        <v>45997.477361111109</v>
      </c>
      <c r="I7" s="37" t="str">
        <f>IFERROR(VLOOKUP(D7,DB!A:F,6,0),"")</f>
        <v>SCECO</v>
      </c>
      <c r="J7" s="37" t="str">
        <f>IFERROR(VLOOKUP(D7,DB!A:G,7,0),"")</f>
        <v>Haj Removal</v>
      </c>
      <c r="K7" s="37"/>
      <c r="L7" s="37" t="str">
        <f>IFERROR(VLOOKUP(D7,DB!A:I,9,0),"")</f>
        <v>Latis</v>
      </c>
    </row>
    <row r="8" spans="1:13">
      <c r="A8" s="37"/>
      <c r="B8" s="37" t="str">
        <f>IFERROR(VLOOKUP(D8,DB!A:K,11,0),"")</f>
        <v/>
      </c>
      <c r="C8" s="37"/>
      <c r="D8" s="37"/>
      <c r="E8" s="37"/>
      <c r="F8" s="38"/>
      <c r="G8" s="131">
        <f t="shared" ca="1" si="2"/>
        <v>45997.487080092593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2"/>
        <v>45997.487080092593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2"/>
        <v>45997.487080092593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2"/>
        <v>45997.487080092593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ref="G12:G43" ca="1" si="3">IFERROR(NOW()-F12,"")</f>
        <v>45997.487080092593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45997.487080092593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45997.487080092593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45997.487080092593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45997.487080092593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45997.487080092593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45997.487080092593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45997.487080092593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45997.487080092593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45997.487080092593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45997.487080092593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45997.487080092593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45997.487080092593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45997.487080092593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45997.487080092593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45997.487080092593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45997.487080092593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45997.487080092593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45997.487080092593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45997.487080092593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45997.487080092593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45997.487080092593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45997.487080092593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45997.487080092593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45997.487080092593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45997.487080092593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t="shared" ca="1" si="3"/>
        <v>45997.487080092593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t="shared" ca="1" si="3"/>
        <v>45997.487080092593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t="shared" ca="1" si="3"/>
        <v>45997.487080092593</v>
      </c>
      <c r="H40" s="38"/>
      <c r="I40" s="37" t="str">
        <f>IFERROR(VLOOKUP(D40,DB!A:F,6,0),"")</f>
        <v/>
      </c>
      <c r="J40" s="37" t="str">
        <f>IFERROR(VLOOKUP(D40,DB!A:G,7,0),"")</f>
        <v/>
      </c>
      <c r="K40" s="37"/>
      <c r="L40" s="37" t="str">
        <f>IFERROR(VLOOKUP(D40,DB!A:I,9,0),"")</f>
        <v/>
      </c>
    </row>
    <row r="41" spans="1:12">
      <c r="A41" s="146"/>
      <c r="B41" s="146" t="str">
        <f>IFERROR(VLOOKUP(D41,DB!A:K,11,0),"")</f>
        <v/>
      </c>
      <c r="C41" s="146"/>
      <c r="D41" s="146"/>
      <c r="E41" s="146"/>
      <c r="F41" s="147"/>
      <c r="G41" s="148">
        <f t="shared" ca="1" si="3"/>
        <v>45997.487080092593</v>
      </c>
      <c r="H41" s="147"/>
      <c r="I41" s="146" t="str">
        <f>IFERROR(VLOOKUP(D41,DB!A:F,6,0),"")</f>
        <v/>
      </c>
      <c r="J41" s="146" t="str">
        <f>IFERROR(VLOOKUP(D41,DB!A:G,7,0),"")</f>
        <v/>
      </c>
      <c r="K41" s="146"/>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39138</v>
      </c>
      <c r="B2" s="115" t="str">
        <f>IFERROR(VLOOKUP(D2,DB!A:K,11,0),"")</f>
        <v>R6</v>
      </c>
      <c r="C2" s="116">
        <v>5</v>
      </c>
      <c r="D2" s="115" t="s">
        <v>28419</v>
      </c>
      <c r="E2" s="138" t="s">
        <v>39106</v>
      </c>
      <c r="F2" s="117">
        <v>45997.399178240739</v>
      </c>
      <c r="G2" s="72">
        <f t="shared" ref="G2:G46" ca="1" si="0">IFERROR(NOW()-F2,"-")</f>
        <v>8.7901851853530388E-2</v>
      </c>
      <c r="H2" s="117">
        <v>45997.399178240739</v>
      </c>
      <c r="I2" s="115" t="str">
        <f>IFERROR(VLOOKUP(D2,DB!A:F,6,0),"")</f>
        <v>SCECO</v>
      </c>
      <c r="J2" s="115" t="str">
        <f>IFERROR(VLOOKUP(D2,DB!A:G,7,0),"")</f>
        <v>Dead</v>
      </c>
      <c r="K2" s="118" t="s">
        <v>39139</v>
      </c>
      <c r="L2" s="133" t="str">
        <f>IFERROR(VLOOKUP(D2,DB!A:I,9,0),"")</f>
        <v>Latis</v>
      </c>
    </row>
    <row r="3" spans="1:16382" ht="31.5" customHeight="1">
      <c r="A3" s="114"/>
      <c r="B3" s="115" t="str">
        <f>IFERROR(VLOOKUP(D3,DB!A:K,11,0),"")</f>
        <v/>
      </c>
      <c r="C3" s="116"/>
      <c r="D3" s="115"/>
      <c r="E3" s="138"/>
      <c r="F3" s="117"/>
      <c r="G3" s="72">
        <f t="shared" ca="1" si="0"/>
        <v>45997.487080092593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45997.487080092593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45997.487080092593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45997.487080092593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45997.487080092593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45997.487080092593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45997.487080092593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45997.487080092593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45997.487080092593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45997.487080092593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45997.487080092593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45997.487080092593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45997.487080092593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45997.487080092593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45997.487080092593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45997.487080092593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45997.487080092593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45997.487080092593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45997.487080092593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45997.487080092593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45997.487080092593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45997.487080092593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45997.487080092593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45997.487080092593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45997.487080092593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45997.487080092593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45997.487080092593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45997.487080092593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45997.487080092593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45997.487080092593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45997.487080092593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45997.487080092593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45997.487080092593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45997.487080092593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45997.487080092593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45997.487080092593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45997.487080092593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45997.487080092593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45997.487080092593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45997.487080092593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45997.487080092593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45997.487080092593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45997.487080092593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45997.487080092593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45997.487080092593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45997.487080092593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45997.487080092593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45997.487080092593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45997.487080092593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45997.487080092593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45997.487080092593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45997.487080092593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45997.487080092593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45997.487080092593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45997.487080092593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45997.487080092593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45997.487080092593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45997.487080092593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45997.487080092593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45997.487080092593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45997.487080092593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45997.487080092593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45997.487080092593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45997.487080092593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45997.487080092593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45997.487080092593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45997.487080092593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45997.487080092593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45997.487080092593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45997.487080092593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45997.487080092593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45997.487080092593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45997.487080092593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45997.487080092593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45997.487080092593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45997.487080092593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45997.487080092593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45997.487080092593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45997.487080092593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45997.487080092593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45997.487080092593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45997.487080092593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45997.487080092593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45997.487080092593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45997.487080092593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45997.487080092593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45997.487080092593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45997.487080092593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45997.487080092593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45997.487080092593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45997.487080092593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45997.487080092593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45997.487080092593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45997.487080092593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45997.487080092593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45997.487080092593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45997.487080092593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45997.487080092593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45997.487080092593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45997.487080092593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45997.487080092593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45997.487080092593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45997.487080092593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45997.487080092593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45997.487080092593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45997.487080092593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45997.487080092593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45997.487080092593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45997.487080092593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45997.487080092593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45997.487080092593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45997.487080092593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45997.487080092593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45997.487080092593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45997.487080092593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45997.487080092593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45997.487080092593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45997.487080092593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45997.487080092593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45997.487080092593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45997.487080092593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45997.487080092593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45997.487080092593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45997.487080092593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45997.487080092593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45997.487080092593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45997.487080092593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45997.487080092593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45997.487080092593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45997.487080092593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45997.487080092593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45997.487080092593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45997.487080092593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45997.487080092593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45997.487080092593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45997.487080092593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45997.487080092593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45997.487080092593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45997.487080092593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45997.487080092593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45997.487080092593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45997.487080092593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45997.487080092593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45997.487080092593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45997.487080092593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45997.487080092593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45997.487080092593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45997.487080092593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45997.487080092593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45997.487080092593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45997.487080092593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45997.487080092593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45997.487080092593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45997.487080092593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45997.487080092593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45997.487080092593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45997.487080092593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45997.487080092593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45997.487080092593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45997.487080092593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45997.487080092593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45997.487080092593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45997.487080092593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45997.487080092593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45997.487080092593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45997.487080092593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45997.487080092593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45997.487080092593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45997.487080092593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45997.487080092593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45997.487080092593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45997.487080092593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45997.487080092593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45997.487080092593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45997.487080092593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45997.487080092593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45997.487080092593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45997.487080092593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45997.487080092593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45997.487080092593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45997.487080092593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45997.487080092593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45997.487080092593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45997.487080092593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45997.487080092593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45997.487080092593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45997.487080092593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45997.487080092593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45997.487080092593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45997.487080092593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45997.487080092593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45997.487080092593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45997.487080092593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45997.487080092593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45997.487080092593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45997.487080092593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45997.487080092593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45997.487080092593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45997.487080092593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45997.487080092593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45997.487080092593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45997.487080092593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45997.487080092593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45997.487080092593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45997.487080092593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45997.487080092593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45997.487080092593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45997.487080092593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45997.487080092593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45997.487080092593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45997.487080092593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45997.487080092593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45997.487080092593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45997.487080092593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45997.487080092593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45997.487080092593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45997.487080092593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45997.487080092593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45997.487080092593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45997.487080092593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45997.487080092593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45997.487080092593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45997.487080092593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45997.487080092593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45997.487080092593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45997.487080092593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45997.487080092593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45997.487080092593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45997.487080092593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45997.487080092593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45997.487080092593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45997.487080092593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45997.487080092593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45997.487080092593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45997.487080092593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45997.487080092593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45997.487080092593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45997.487080092593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45997.487080092593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45997.487080092593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45997.487080092593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45997.487080092593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45997.487080092593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45997.487080092593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45997.487080092593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45997.487080092593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45997.487080092593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45997.487080092593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45997.487080092593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45997.487080092593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45997.487080092593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45997.487080092593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45997.487080092593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45997.487080092593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45997.487080092593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45997.487080092593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45997.487080092593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45997.487080092593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45997.487080092593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45997.487080092593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45997.487080092593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45997.487080092593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45997.487080092593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45997.487080092593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45997.487080092593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45997.487080092593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45997.487080092593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45997.487080092593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45997.487080092593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45997.487080092593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45997.487080092593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45997.487080092593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45997.487080092593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45997.487080092593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45997.487080092593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45997.487080092593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45997.487080092593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45997.487080092593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45997.487080092593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45997.487080092593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45997.487080092593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45997.487080092593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45997.487080092593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45997.487080092593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45997.487080092593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45997.487080092593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45997.487080092593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45997.487080092593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45997.487080092593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45997.487080092593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45997.487080092593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45997.487080092593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45997.487080092593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45997.487080092593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45997.487080092593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45997.487080092593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45997.487080092593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45997.487080092593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45997.487080092593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45997.487080092593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45997.487080092593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45997.487080092593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45997.487080092593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45997.487080092593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45997.487080092593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45997.487080092593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45997.487080092593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45997.487080092593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45997.487080092593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45997.487080092593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45997.487080092593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45997.487080092593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45997.487080092593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45997.487080092593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45997.487080092593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45997.487080092593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45997.487080092593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45997.487080092593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45997.487080092593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45997.487080092593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45997.487080092593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45997.487080092593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45997.487080092593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45997.487080092593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45997.487080092593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45997.487080092593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45997.487080092593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45997.487080092593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45997.487080092593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45997.487080092593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45997.487080092593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45997.487080092593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45997.487080092593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45997.487080092593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45997.487080092593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45997.487080092593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45997.487080092593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45997.487080092593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45997.487080092593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45997.487080092593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45997.487080092593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45997.487080092593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45997.487080092593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45997.487080092593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45997.487080092593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45997.487080092593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45997.487080092593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45997.487080092593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45997.487080092593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45997.487080092593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45997.487080092593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45997.487080092593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45997.487080092593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45997.487080092593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45997.487080092593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45997.487080092593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45997.487080092593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45997.487080092593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45997.487080092593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45997.487080092593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45997.487080092593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45997.487080092593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45997.487080092593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45997.487080092593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45997.487080092593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45997.487080092593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45997.487080092593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45997.487080092593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45997.487080092593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45997.487080092593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45997.487080092593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45997.487080092593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45997.487080092593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45997.487080092593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45997.487080092593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45997.487080092593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45997.487080092593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45997.487080092593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45997.487080092593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45997.487080092593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45997.487080092593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45997.487080092593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45997.487080092593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45997.487080092593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45997.487080092593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45997.487080092593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45997.487080092593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45997.487080092593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45997.487080092593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45997.487080092593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45997.487080092593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45997.487080092593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45997.487080092593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45997.487080092593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45997.487080092593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45997.487080092593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45997.487080092593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45997.487080092593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45997.487080092593</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45997.487080092593</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45997.487080092593</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45997.487080092593</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45997.487080092593</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45997.487080092593</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45997.487080092593</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45997.487080092593</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45997.487080092593</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45997.487080092593</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45997.487080092593</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45997.487080092593</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2025-12-06T08:43:01Z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