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48" documentId="120_S{2AC9BD13-BADA-5192-A53E-5A8FF88502F6}" xr6:coauthVersionLast="47" xr6:coauthVersionMax="47" xr10:uidLastSave="{16F77B70-0418-462E-927C-6ECDE9AC137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<sst xmlns="http://schemas.openxmlformats.org/spreadsheetml/2006/main" count="181551" uniqueCount="39147">
  <si>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</si>
  <si>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</si>
  <si>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</si>
  <si>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</si>
  <si>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</si>
  <si>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</si>
  <si>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</si>
  <si>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</si>
  <si>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</si>
  <si>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</si>
  <si>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</si>
  <si>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</si>
  <si>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</si>
  <si>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</si>
  <si>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</si>
  <si>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</si>
  <si>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</si>
  <si>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</si>
  <si>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</si>
  <si>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</si>
  <si>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</si>
  <si>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</si>
  <si>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</si>
  <si>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</si>
  <si>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</si>
  <si>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</si>
  <si>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</si>
  <si>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</si>
  <si>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</si>
  <si>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</si>
  <si>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</si>
  <si>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</si>
  <si>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</si>
  <si>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</si>
  <si>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</si>
  <si>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</si>
  <si>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</si>
  <si>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</si>
  <si>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</si>
  <si>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</si>
  <si>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</si>
  <si>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</si>
  <si>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</si>
  <si>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</si>
  <si>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</si>
  <si>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</si>
  <si>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</si>
  <si>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</si>
  <si>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</si>
  <si>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</si>
  <si>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</si>
  <si>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</si>
  <si>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</si>
  <si>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</si>
  <si>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</si>
  <si>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</si>
  <si>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</si>
  <si>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</si>
  <si>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</si>
  <si>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</si>
  <si>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</si>
  <si>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</si>
  <si>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</si>
  <si>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</si>
  <si>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</si>
  <si>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</si>
  <si>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</si>
  <si>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</si>
  <si>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</si>
  <si>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</si>
  <si>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</si>
  <si>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</si>
  <si>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</si>
  <si>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</si>
  <si>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</si>
  <si>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</si>
  <si>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</si>
  <si>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</si>
  <si>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</si>
  <si>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</si>
  <si>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</si>
  <si>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</si>
  <si>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</si>
  <si>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</si>
  <si>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</si>
  <si>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</si>
  <si>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</si>
  <si>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</si>
  <si>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</si>
  <si>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</si>
  <si>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</si>
  <si>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</si>
  <si>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</si>
  <si>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</si>
  <si>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</si>
  <si>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</si>
  <si>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</si>
  <si>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</si>
  <si>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</si>
  <si>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</si>
  <si>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</si>
  <si>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</si>
  <si>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</si>
  <si>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</si>
  <si>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</si>
  <si>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</si>
  <si>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</si>
  <si>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</si>
  <si>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</si>
  <si>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</si>
  <si>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</si>
  <si>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</si>
  <si>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</si>
  <si>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</si>
  <si>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</si>
  <si>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</si>
  <si>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</si>
  <si>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</si>
  <si>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</si>
  <si>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</si>
  <si>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</si>
  <si>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</si>
  <si>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</si>
  <si>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</si>
  <si>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</si>
  <si>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</si>
  <si>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</si>
  <si>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</si>
  <si>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</si>
  <si>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</si>
  <si>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</si>
  <si>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</si>
  <si>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</si>
  <si>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</si>
  <si>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</si>
  <si>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</si>
  <si>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</si>
  <si>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</si>
  <si>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</si>
  <si>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</si>
  <si>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</si>
  <si>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</si>
  <si>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</si>
  <si>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</si>
  <si>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</si>
  <si>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</si>
  <si>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</si>
  <si>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</si>
  <si>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</si>
  <si>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</si>
  <si>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</si>
  <si>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</si>
  <si>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</si>
  <si>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</si>
  <si>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</si>
  <si>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</si>
  <si>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</si>
  <si>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</si>
  <si>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</si>
  <si>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</si>
  <si>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</si>
  <si>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</si>
  <si>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</si>
  <si>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</si>
  <si>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</si>
  <si>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</si>
  <si>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</si>
  <si>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</si>
  <si>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</si>
  <si>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</si>
  <si>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</si>
  <si>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</si>
  <si>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</si>
  <si>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</si>
  <si>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</si>
  <si>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</si>
  <si>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</si>
  <si>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</si>
  <si>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</si>
  <si>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</si>
  <si>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</si>
  <si>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</si>
  <si>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</si>
  <si>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</si>
  <si>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</si>
  <si>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</si>
  <si>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</si>
  <si>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</si>
  <si>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</si>
  <si>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</si>
  <si>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</si>
  <si>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</si>
  <si>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</si>
  <si>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</si>
  <si>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</si>
  <si>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</si>
  <si>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</si>
  <si>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</si>
  <si>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</si>
  <si>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</si>
  <si>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</si>
  <si>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</si>
  <si>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</si>
  <si>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</si>
  <si>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</si>
  <si>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</si>
  <si>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</si>
  <si>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</si>
  <si>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</si>
  <si>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</si>
  <si>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</si>
  <si>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</si>
  <si>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</si>
  <si>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</si>
  <si>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</si>
  <si>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</si>
  <si>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</si>
  <si>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</si>
  <si>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</si>
  <si>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</si>
  <si>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</si>
  <si>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</si>
  <si>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</si>
  <si>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</si>
  <si>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</si>
  <si>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</si>
  <si>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</si>
  <si>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</si>
  <si>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</si>
  <si>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</si>
  <si>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</si>
  <si>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</si>
  <si>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</si>
  <si>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</si>
  <si>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</si>
  <si>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</si>
  <si>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</si>
  <si>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</si>
  <si>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</si>
  <si>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</si>
  <si>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</si>
  <si>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</si>
  <si>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</si>
  <si>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</si>
  <si>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</si>
  <si>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</si>
  <si>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</si>
  <si>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</si>
  <si>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</si>
  <si>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</si>
  <si>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</si>
  <si>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</si>
  <si>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</si>
  <si>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</si>
  <si>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</si>
  <si>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</si>
  <si>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</si>
  <si>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</si>
  <si>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</si>
  <si>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</si>
  <si>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</si>
  <si>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</si>
  <si>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</si>
  <si>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</si>
  <si>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</si>
  <si>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</si>
  <si>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</si>
  <si>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</si>
  <si>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</si>
  <si>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</si>
  <si>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</si>
  <si>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</si>
  <si>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</si>
  <si>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</si>
  <si>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</si>
  <si>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</si>
  <si>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</si>
  <si>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</si>
  <si>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</si>
  <si>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</si>
  <si>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</si>
  <si>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</si>
  <si>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</si>
  <si>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</si>
  <si>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</si>
  <si>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</si>
  <si>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</si>
  <si>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</si>
  <si>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</si>
  <si>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</si>
  <si>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</si>
  <si>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</si>
  <si>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</si>
  <si>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</si>
  <si>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</si>
  <si>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</si>
  <si>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</si>
  <si>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</si>
  <si>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</si>
  <si>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</si>
  <si>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</si>
  <si>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</si>
  <si>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</si>
  <si>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</si>
  <si>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</si>
  <si>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</si>
  <si>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</si>
  <si>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</si>
  <si>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</si>
  <si>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</si>
  <si>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</si>
  <si>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</si>
  <si>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</si>
  <si>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</si>
  <si>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</si>
  <si>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</si>
  <si>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</si>
  <si>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</si>
  <si>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</si>
  <si>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</si>
  <si>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</si>
  <si>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</si>
  <si>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</si>
  <si>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</si>
  <si>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</si>
  <si>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</si>
  <si>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</si>
  <si>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</si>
  <si>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</si>
  <si>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</si>
  <si>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</si>
  <si>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</si>
  <si>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</si>
  <si>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</si>
  <si>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</si>
  <si>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</si>
  <si>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</si>
  <si>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</si>
  <si>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</si>
  <si>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</si>
  <si>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</si>
  <si>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</si>
  <si>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</si>
  <si>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</si>
  <si>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</si>
  <si>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</si>
  <si>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</si>
  <si>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</si>
  <si>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</si>
  <si>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</si>
  <si>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</si>
  <si>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</si>
  <si>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</si>
  <si>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</si>
  <si>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</si>
  <si>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</si>
  <si>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</si>
  <si>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</si>
  <si>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</si>
  <si>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</si>
  <si>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</si>
  <si>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</si>
  <si>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</si>
  <si>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</si>
  <si>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</si>
  <si>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</si>
  <si>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</si>
  <si>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</si>
  <si>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</si>
  <si>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</si>
  <si>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</si>
  <si>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</si>
  <si>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</si>
  <si>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</si>
  <si>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</si>
  <si>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</si>
  <si>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</si>
  <si>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</si>
  <si>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</si>
  <si>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</si>
  <si>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</si>
  <si>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</si>
  <si>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</si>
  <si>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</si>
  <si>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</si>
  <si>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</si>
  <si>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</si>
  <si>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</si>
  <si>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</si>
  <si>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</si>
  <si>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</si>
  <si>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</si>
  <si>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</si>
  <si>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</si>
  <si>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</si>
  <si>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</si>
  <si>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</si>
  <si>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</si>
  <si>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</si>
  <si>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</si>
  <si>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</si>
  <si>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</si>
  <si>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</si>
  <si>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</si>
  <si>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</si>
  <si>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</si>
  <si>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</si>
  <si>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</si>
  <si>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</si>
  <si>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</si>
  <si>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</si>
  <si>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</si>
  <si>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</si>
  <si>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</si>
  <si>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</si>
  <si>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</si>
  <si>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</si>
  <si>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</si>
  <si>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</si>
  <si>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</si>
  <si>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</si>
  <si>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</si>
  <si>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</si>
  <si>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</si>
  <si>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</si>
  <si>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</si>
  <si>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</si>
  <si>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</si>
  <si>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</si>
  <si>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</si>
  <si>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</si>
  <si>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</si>
  <si>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</si>
  <si>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</si>
  <si>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</si>
  <si>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</si>
  <si>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</si>
  <si>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</si>
  <si>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</si>
  <si>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</si>
  <si>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</si>
  <si>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</si>
  <si>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</si>
  <si>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</si>
  <si>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</si>
  <si>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</si>
  <si>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</si>
  <si>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</si>
  <si>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</si>
  <si>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</si>
  <si>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</si>
  <si>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</si>
  <si>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</si>
  <si>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</si>
  <si>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</si>
  <si>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</si>
  <si>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</si>
  <si>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</si>
  <si>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</si>
  <si>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</si>
  <si>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</si>
  <si>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</si>
  <si>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</si>
  <si>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</si>
  <si>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</si>
  <si>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</si>
  <si>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</si>
  <si>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</si>
  <si>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</si>
  <si>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</si>
  <si>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</si>
  <si>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</si>
  <si>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</si>
  <si>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</si>
  <si>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</si>
  <si>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</si>
  <si>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</si>
  <si>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</si>
  <si>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</si>
  <si>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</si>
  <si>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</si>
  <si>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</si>
  <si>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</si>
  <si>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</si>
  <si>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</si>
  <si>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</si>
  <si>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</si>
  <si>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</si>
  <si>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</si>
  <si>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</si>
  <si>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</si>
  <si>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</si>
  <si>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</si>
  <si>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</si>
  <si>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</si>
  <si>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</si>
  <si>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</si>
  <si>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</si>
  <si>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</si>
  <si>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</si>
  <si>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</si>
  <si>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</si>
  <si>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</si>
  <si>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</si>
  <si>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</si>
  <si>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</si>
  <si>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</si>
  <si>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</si>
  <si>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</si>
  <si>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</si>
  <si>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</si>
  <si>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</si>
  <si>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</si>
  <si>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</si>
  <si>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</si>
  <si>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</si>
  <si>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</si>
  <si>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</si>
  <si>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</si>
  <si>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</si>
  <si>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</si>
  <si>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</si>
  <si>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</si>
  <si>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</si>
  <si>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</si>
  <si>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</si>
  <si>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</si>
  <si>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</si>
  <si>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</si>
  <si>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</si>
  <si>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</si>
  <si>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</si>
  <si>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</si>
  <si>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</si>
  <si>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</si>
  <si>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</si>
  <si>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</si>
  <si>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</si>
  <si>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</si>
  <si>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</si>
  <si>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</si>
  <si>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</si>
  <si>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</si>
  <si>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</si>
  <si>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</si>
  <si>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</si>
  <si>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</si>
  <si>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</si>
  <si>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</si>
  <si>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</si>
  <si>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</si>
  <si>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</si>
  <si>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</si>
  <si>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</si>
  <si>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</si>
  <si>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</si>
  <si>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</si>
  <si>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</si>
  <si>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</si>
  <si>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</si>
  <si>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</si>
  <si>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</si>
  <si>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</si>
  <si>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</si>
  <si>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</si>
  <si>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</si>
  <si>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</si>
  <si>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</si>
  <si>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</si>
  <si>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</si>
  <si>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</si>
  <si>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</si>
  <si>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</si>
  <si>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</si>
  <si>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</si>
  <si>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</si>
  <si>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</si>
  <si>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</si>
  <si>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</si>
  <si>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</si>
  <si>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</si>
  <si>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</si>
  <si>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</si>
  <si>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</si>
  <si>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</si>
  <si>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</si>
  <si>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</si>
  <si>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</si>
  <si>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</si>
  <si>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</si>
  <si>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</si>
  <si>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</si>
  <si>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</si>
  <si>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</si>
  <si>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</si>
  <si>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</si>
  <si>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</si>
  <si>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</si>
  <si>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</si>
  <si>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</si>
  <si>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</si>
  <si>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</si>
  <si>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</si>
  <si>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</si>
  <si>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</si>
  <si>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</si>
  <si>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</si>
  <si>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</si>
  <si>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</si>
  <si>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</si>
  <si>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</si>
  <si>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</si>
  <si>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</si>
  <si>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</si>
  <si>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</si>
  <si>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</si>
  <si>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</si>
  <si>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</si>
  <si>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</si>
  <si>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</si>
  <si>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</si>
  <si>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</si>
  <si>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</si>
  <si>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</si>
  <si>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</si>
  <si>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</si>
  <si>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</si>
  <si>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</si>
  <si>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</si>
  <si>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</si>
  <si>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</si>
  <si>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</si>
  <si>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</si>
  <si>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</si>
  <si>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</si>
  <si>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</si>
  <si>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</si>
  <si>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</si>
  <si>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</si>
  <si>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</si>
  <si>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</si>
  <si>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</si>
  <si>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</si>
  <si>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</si>
  <si>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</si>
  <si>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</si>
  <si>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</si>
  <si>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</si>
  <si>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</si>
  <si>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</si>
  <si>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</si>
  <si>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</si>
  <si>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</si>
  <si>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</si>
  <si>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</si>
  <si>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</si>
  <si>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</si>
  <si>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</si>
  <si>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</si>
  <si>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</si>
  <si>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</si>
  <si>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</si>
  <si>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</si>
  <si>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</si>
  <si>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</si>
  <si>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</si>
  <si>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</si>
  <si>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</si>
  <si>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</si>
  <si>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</si>
  <si>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</si>
  <si>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</si>
  <si>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</si>
  <si>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</si>
  <si>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</si>
  <si>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</si>
  <si>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</si>
  <si>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</si>
  <si>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</si>
  <si>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</si>
  <si>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</si>
  <si>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</si>
  <si>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</si>
  <si>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</si>
  <si>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</si>
  <si>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</si>
  <si>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</si>
  <si>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</si>
  <si>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</si>
  <si>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</si>
  <si>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</si>
  <si>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</si>
  <si>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</si>
  <si>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</si>
  <si>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</si>
  <si>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</si>
  <si>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</si>
  <si>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</si>
  <si>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</si>
  <si>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</si>
  <si>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</si>
  <si>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</si>
  <si>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</si>
  <si>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</si>
  <si>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</si>
  <si>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</si>
  <si>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</si>
  <si>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</si>
  <si>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</si>
  <si>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</si>
  <si>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</si>
  <si>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</si>
  <si>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</si>
  <si>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</si>
  <si>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</si>
  <si>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</si>
  <si>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</si>
  <si>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</si>
  <si>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</si>
  <si>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</si>
  <si>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</si>
  <si>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</si>
  <si>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</si>
  <si>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</si>
  <si>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</si>
  <si>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</si>
  <si>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</si>
  <si>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</si>
  <si>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</si>
  <si>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</si>
  <si>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</si>
  <si>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</si>
  <si>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</si>
  <si>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</si>
  <si>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</si>
  <si>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</si>
  <si>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</si>
  <si>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</si>
  <si>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</si>
  <si>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</si>
  <si>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</si>
  <si>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</si>
  <si>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</si>
  <si>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</si>
  <si>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</si>
  <si>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</si>
  <si>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</si>
  <si>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</si>
  <si>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</si>
  <si>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</si>
  <si>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</si>
  <si>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</si>
  <si>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</si>
  <si>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</si>
  <si>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</si>
  <si>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</si>
  <si>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</si>
  <si>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</si>
  <si>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</si>
  <si>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</si>
  <si>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</si>
  <si>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</si>
  <si>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</si>
  <si>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</si>
  <si>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</si>
  <si>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</si>
  <si>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</si>
  <si>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</si>
  <si>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</si>
  <si>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</si>
  <si>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</si>
  <si>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</si>
  <si>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</si>
  <si>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</si>
  <si>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</si>
  <si>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</si>
  <si>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</si>
  <si>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</si>
  <si>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</si>
  <si>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</si>
  <si>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</si>
  <si>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</si>
  <si>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</si>
  <si>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</si>
  <si>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</si>
  <si>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</si>
  <si>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</si>
  <si>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</si>
  <si>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</si>
  <si>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</si>
  <si>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</si>
  <si>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</si>
  <si>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</si>
  <si>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</si>
  <si>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</si>
  <si>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</si>
  <si>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</si>
  <si>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</si>
  <si>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</si>
  <si>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</si>
  <si>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</si>
  <si>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</si>
  <si>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</si>
  <si>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</si>
  <si>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</si>
  <si>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</si>
  <si>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</si>
  <si>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</si>
  <si>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</si>
  <si>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</si>
  <si>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</si>
  <si>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</si>
  <si>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</si>
  <si>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</si>
  <si>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</si>
  <si>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</si>
  <si>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</si>
  <si>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</si>
  <si>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</si>
  <si>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</si>
  <si>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</si>
  <si>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</si>
  <si>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</si>
  <si>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</si>
  <si>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</si>
  <si>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</si>
  <si>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</si>
  <si>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</si>
  <si>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</si>
  <si>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</si>
  <si>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</si>
  <si>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</si>
  <si>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</si>
  <si>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</si>
  <si>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</si>
  <si>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</si>
  <si>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</si>
  <si>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</si>
  <si>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</si>
  <si>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</si>
  <si>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</si>
  <si>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</si>
  <si>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</si>
  <si>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</si>
  <si>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</si>
  <si>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</si>
  <si>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</si>
  <si>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</si>
  <si>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</si>
  <si>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</si>
  <si>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</si>
  <si>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</si>
  <si>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</si>
  <si>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</si>
  <si>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</si>
  <si>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</si>
  <si>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</si>
  <si>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</si>
  <si>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</si>
  <si>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</si>
  <si>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</si>
  <si>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</si>
  <si>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</si>
  <si>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</si>
  <si>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</si>
  <si>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</si>
  <si>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</si>
  <si>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</si>
  <si>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</si>
  <si>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</si>
  <si>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</si>
  <si>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</si>
  <si>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</si>
  <si>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</si>
  <si>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</si>
  <si>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</si>
  <si>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</si>
  <si>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</si>
  <si>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</si>
  <si>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</si>
  <si>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</si>
  <si>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</si>
  <si>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</si>
  <si>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</si>
  <si>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</si>
  <si>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</si>
  <si>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</si>
  <si>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</si>
  <si>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</si>
  <si>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</si>
  <si>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</si>
  <si>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</si>
  <si>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</si>
  <si>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</si>
  <si>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</si>
  <si>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</si>
  <si>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</si>
  <si>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</si>
  <si>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</si>
  <si>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</si>
  <si>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</si>
  <si>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</si>
  <si>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</si>
  <si>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</si>
  <si>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</si>
  <si>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</si>
  <si>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</si>
  <si>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</si>
  <si>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</si>
  <si>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</si>
  <si>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</si>
  <si>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</si>
  <si>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</si>
  <si>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</si>
  <si>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</si>
  <si>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</si>
  <si>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</si>
  <si>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</si>
  <si>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</si>
  <si>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</si>
  <si>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</si>
  <si>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</si>
  <si>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</si>
  <si>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</si>
  <si>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</si>
  <si>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</si>
  <si>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</si>
  <si>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</si>
  <si>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</si>
  <si>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</si>
  <si>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</si>
  <si>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</si>
  <si>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</si>
  <si>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</si>
  <si>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</si>
  <si>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</si>
  <si>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</si>
  <si>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</si>
  <si>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</si>
  <si>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</si>
  <si>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</si>
  <si>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</si>
  <si>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</si>
  <si>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</si>
  <si>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</si>
  <si>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</si>
  <si>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</si>
  <si>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</si>
  <si>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</si>
  <si>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</si>
  <si>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</si>
  <si>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</si>
  <si>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</si>
  <si>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</si>
  <si>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</si>
  <si>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</si>
  <si>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</si>
  <si>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</si>
  <si>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</si>
  <si>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</si>
  <si>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</si>
  <si>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</si>
  <si>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</si>
  <si>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</si>
  <si>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</si>
  <si>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</si>
  <si>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</si>
  <si>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</si>
  <si>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</si>
  <si>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</si>
  <si>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</si>
  <si>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</si>
  <si>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</si>
  <si>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</si>
  <si>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</si>
  <si>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</si>
  <si>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</si>
  <si>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</si>
  <si>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</si>
  <si>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</si>
  <si>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</si>
  <si>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</si>
  <si>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</si>
  <si>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</si>
  <si>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</si>
  <si>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</si>
  <si>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</si>
  <si>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</si>
  <si>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</si>
  <si>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</si>
  <si>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</si>
  <si>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</si>
  <si>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</si>
  <si>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</si>
  <si>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</si>
  <si>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</si>
  <si>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</si>
  <si>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</si>
  <si>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</si>
  <si>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</si>
  <si>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</si>
  <si>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</si>
  <si>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</si>
  <si>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</si>
  <si>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</si>
  <si>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</si>
  <si>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</si>
  <si>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</si>
  <si>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</si>
  <si>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</si>
  <si>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</si>
  <si>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</si>
  <si>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</si>
  <si>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</si>
  <si>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</si>
  <si>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</si>
  <si>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</si>
  <si>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</si>
  <si>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</si>
  <si>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</si>
  <si>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</si>
  <si>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</si>
  <si>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</si>
  <si>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</si>
  <si>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</si>
  <si>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</si>
  <si>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</si>
  <si>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</si>
  <si>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</si>
  <si>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</si>
  <si>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</si>
  <si>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</si>
  <si>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</si>
  <si>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</si>
  <si>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</si>
  <si>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</si>
  <si>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</si>
  <si>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</si>
  <si>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</si>
  <si>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</si>
  <si>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</si>
  <si>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</si>
  <si>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</si>
  <si>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</si>
  <si>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</si>
  <si>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</si>
  <si>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</si>
  <si>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</si>
  <si>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</si>
  <si>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</si>
  <si>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</si>
  <si>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</si>
  <si>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</si>
  <si>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</si>
  <si>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</si>
  <si>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</si>
  <si>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</si>
  <si>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</si>
  <si>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</si>
  <si>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</si>
  <si>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</si>
  <si>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</si>
  <si>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</si>
  <si>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</si>
  <si>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</si>
  <si>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</si>
  <si>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</si>
  <si>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</si>
  <si>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</si>
  <si>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</si>
  <si>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</si>
  <si>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</si>
  <si>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</si>
  <si>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</si>
  <si>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</si>
  <si>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</si>
  <si>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</si>
  <si>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</si>
  <si>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</si>
  <si>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</si>
  <si>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</si>
  <si>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</si>
  <si>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</si>
  <si>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</si>
  <si>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</si>
  <si>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</si>
  <si>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</si>
  <si>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</si>
  <si>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</si>
  <si>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</si>
  <si>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</si>
  <si>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</si>
  <si>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</si>
  <si>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</si>
  <si>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</si>
  <si>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</si>
  <si>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</si>
  <si>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</si>
  <si>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</si>
  <si>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</si>
  <si>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</si>
  <si>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</si>
  <si>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</si>
  <si>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</si>
  <si>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</si>
  <si>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</si>
  <si>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</si>
  <si>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</si>
  <si>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</si>
  <si>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</si>
  <si>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</si>
  <si>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</si>
  <si>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</si>
  <si>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</si>
  <si>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</si>
  <si>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</si>
  <si>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</si>
  <si>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</si>
  <si>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</si>
  <si>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</si>
  <si>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</si>
  <si>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</si>
  <si>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</si>
  <si>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</si>
  <si>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</si>
  <si>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</si>
  <si>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</si>
  <si>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</si>
  <si>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</si>
  <si>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</si>
  <si>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</si>
  <si>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</si>
  <si>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</si>
  <si>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</si>
  <si>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</si>
  <si>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</si>
  <si>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</si>
  <si>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</si>
  <si>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</si>
  <si>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</si>
  <si>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</si>
  <si>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</si>
  <si>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</si>
  <si>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</si>
  <si>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</si>
  <si>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</si>
  <si>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</si>
  <si>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</si>
  <si>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</si>
  <si>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</si>
  <si>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</si>
  <si>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</si>
  <si>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</si>
  <si>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</si>
  <si>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</si>
  <si>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</si>
  <si>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</si>
  <si>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</si>
  <si>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</si>
  <si>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</si>
  <si>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</si>
  <si>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</si>
  <si>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</si>
  <si>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</si>
  <si>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</si>
  <si>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</si>
  <si>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</si>
  <si>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</si>
  <si>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</si>
  <si>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</si>
  <si>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</si>
  <si>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</si>
  <si>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</si>
  <si>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</si>
  <si>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</si>
  <si>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</si>
  <si>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</si>
  <si>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</si>
  <si>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</si>
  <si>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</si>
  <si>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</si>
  <si>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</si>
  <si>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</si>
  <si>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</si>
  <si>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</si>
  <si>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</si>
  <si>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</si>
  <si>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</si>
  <si>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</si>
  <si>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</si>
  <si>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</si>
  <si>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</si>
  <si>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</si>
  <si>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</si>
  <si>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</si>
  <si>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</si>
  <si>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</si>
  <si>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</si>
  <si>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</si>
  <si>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</si>
  <si>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</si>
  <si>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</si>
  <si>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</si>
  <si>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</si>
  <si>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</si>
  <si>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</si>
  <si>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</si>
  <si>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</si>
  <si>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</si>
  <si>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</si>
  <si>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</si>
  <si>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</si>
  <si>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</si>
  <si>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</si>
  <si>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</si>
  <si>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</si>
  <si>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</si>
  <si>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</si>
  <si>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</si>
  <si>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</si>
  <si>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</si>
  <si>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</si>
  <si>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</si>
  <si>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</si>
  <si>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</si>
  <si>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</si>
  <si>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</si>
  <si>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</si>
  <si>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</si>
  <si>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</si>
  <si>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</si>
  <si>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</si>
  <si>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</si>
  <si>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</si>
  <si>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</si>
  <si>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</si>
  <si>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</si>
  <si>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</si>
  <si>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</si>
  <si>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</si>
  <si>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</si>
  <si>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</si>
  <si>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</si>
  <si>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</si>
  <si>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</si>
  <si>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</si>
  <si>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</si>
  <si>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</si>
  <si>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</si>
  <si>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</si>
  <si>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</si>
  <si>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</si>
  <si>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</si>
  <si>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</si>
  <si>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</si>
  <si>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</si>
  <si>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</si>
  <si>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</si>
  <si>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</si>
  <si>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</si>
  <si>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</si>
  <si>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</si>
  <si>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</si>
  <si>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</si>
  <si>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</si>
  <si>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</si>
  <si>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</si>
  <si>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</si>
  <si>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</si>
  <si>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</si>
  <si>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</si>
  <si>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</si>
  <si>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</si>
  <si>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</si>
  <si>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</si>
  <si>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</si>
  <si>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</si>
  <si>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</si>
  <si>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</si>
  <si>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</si>
  <si>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</si>
  <si>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</si>
  <si>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</si>
  <si>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</si>
  <si>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</si>
  <si>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</si>
  <si>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</si>
  <si>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</si>
  <si>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</si>
  <si>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</si>
  <si>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</si>
  <si>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</si>
  <si>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</si>
  <si>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</si>
  <si>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</si>
  <si>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</si>
  <si>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</si>
  <si>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</si>
  <si>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</si>
  <si>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</si>
  <si>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</si>
  <si>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</si>
  <si>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</si>
  <si>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</si>
  <si>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</si>
  <si>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</si>
  <si>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</si>
  <si>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</si>
  <si>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</si>
  <si>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</si>
  <si>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</si>
  <si>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</si>
  <si>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</si>
  <si>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</si>
  <si>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</si>
  <si>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</si>
  <si>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</si>
  <si>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</si>
  <si>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</si>
  <si>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</si>
  <si>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</si>
  <si>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</si>
  <si>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</si>
  <si>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</si>
  <si>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</si>
  <si>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</si>
  <si>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</si>
  <si>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</si>
  <si>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</si>
  <si>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</si>
  <si>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</si>
  <si>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</si>
  <si>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</si>
  <si>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</si>
  <si>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</si>
  <si>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</si>
  <si>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</si>
  <si>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</si>
  <si>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</si>
  <si>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</si>
  <si>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</si>
  <si>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</si>
  <si>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</si>
  <si>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</si>
  <si>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</si>
  <si>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</si>
  <si>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</si>
  <si>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</si>
  <si>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</si>
  <si>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</si>
  <si>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</si>
  <si>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</si>
  <si>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</si>
  <si>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</si>
  <si>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</si>
  <si>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</si>
  <si>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</si>
  <si>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</si>
  <si>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</si>
  <si>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</si>
  <si>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</si>
  <si>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</si>
  <si>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</si>
  <si>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</si>
  <si>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</si>
  <si>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</si>
  <si>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</si>
  <si>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</si>
  <si>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</si>
  <si>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</si>
  <si>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</si>
  <si>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</si>
  <si>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</si>
  <si>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</si>
  <si>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</si>
  <si>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</si>
  <si>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</si>
  <si>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</si>
  <si>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</si>
  <si>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</si>
  <si>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</si>
  <si>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</si>
  <si>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</si>
  <si>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</si>
  <si>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</si>
  <si>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</si>
  <si>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</si>
  <si>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</si>
  <si>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</si>
  <si>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</si>
  <si>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</si>
  <si>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</si>
  <si>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</si>
  <si>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</si>
  <si>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</si>
  <si>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</si>
  <si>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</si>
  <si>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</si>
  <si>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</si>
  <si>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</si>
  <si>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</si>
  <si>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</si>
  <si>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</si>
  <si>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</si>
  <si>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</si>
  <si>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</si>
  <si>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</si>
  <si>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</si>
  <si>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</si>
  <si>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</si>
  <si>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</si>
  <si>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</si>
  <si>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</si>
  <si>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</si>
  <si>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</si>
  <si>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</si>
  <si>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</si>
  <si>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</si>
  <si>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</si>
  <si>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</si>
  <si>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</si>
  <si>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</si>
  <si>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</si>
  <si>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</si>
  <si>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</si>
  <si>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</si>
  <si>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</si>
  <si>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</si>
  <si>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</si>
  <si>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</si>
  <si>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</si>
  <si>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</si>
  <si>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</si>
  <si>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</si>
  <si>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</si>
  <si>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</si>
  <si>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</si>
  <si>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</si>
  <si>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</si>
  <si>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</si>
  <si>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</si>
  <si>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</si>
  <si>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</si>
  <si>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</si>
  <si>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</si>
  <si>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</si>
  <si>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</si>
  <si>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</si>
  <si>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</si>
  <si>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</si>
  <si>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</si>
  <si>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</si>
  <si>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</si>
  <si>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</si>
  <si>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</si>
  <si>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</si>
  <si>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</si>
  <si>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</si>
  <si>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</si>
  <si>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</si>
  <si>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</si>
  <si>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</si>
  <si>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</si>
  <si>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</si>
  <si>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</si>
  <si>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</si>
  <si>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</si>
  <si>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</si>
  <si>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</si>
  <si>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</si>
  <si>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</si>
  <si>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</si>
  <si>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</si>
  <si>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</si>
  <si>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</si>
  <si>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</si>
  <si>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</si>
  <si>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</si>
  <si>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</si>
  <si>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</si>
  <si>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</si>
  <si>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</si>
  <si>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</si>
  <si>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</si>
  <si>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</si>
  <si>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</si>
  <si>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</si>
  <si>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</si>
  <si>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</si>
  <si>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</si>
  <si>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</si>
  <si>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</si>
  <si>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</si>
  <si>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</si>
  <si>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</si>
  <si>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</si>
  <si>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</si>
  <si>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</si>
  <si>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</si>
  <si>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</si>
  <si>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</si>
  <si>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</si>
  <si>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</si>
  <si>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</si>
  <si>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</si>
  <si>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</si>
  <si>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</si>
  <si>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</si>
  <si>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</si>
  <si>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</si>
  <si>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</si>
  <si>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</si>
  <si>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</si>
  <si>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</si>
  <si>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</si>
  <si>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</si>
  <si>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</si>
  <si>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</si>
  <si>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</si>
  <si>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</si>
  <si>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</si>
  <si>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</si>
  <si>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</si>
  <si>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</si>
  <si>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</si>
  <si>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</si>
  <si>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</si>
  <si>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</si>
  <si>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</si>
  <si>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</si>
  <si>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</si>
  <si>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</si>
  <si>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</si>
  <si>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</si>
  <si>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</si>
  <si>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</si>
  <si>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</si>
  <si>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</si>
  <si>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</si>
  <si>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</si>
  <si>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</si>
  <si>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</si>
  <si>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</si>
  <si>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</si>
  <si>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</si>
  <si>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</si>
  <si>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</si>
  <si>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</si>
  <si>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</si>
  <si>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</si>
  <si>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</si>
  <si>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</si>
  <si>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</si>
  <si>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</si>
  <si>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</si>
  <si>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</si>
  <si>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</si>
  <si>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</si>
  <si>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</si>
  <si>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</si>
  <si>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</si>
  <si>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</si>
  <si>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</si>
  <si>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</si>
  <si>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</si>
  <si>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</si>
  <si>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</si>
  <si>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</si>
  <si>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</si>
  <si>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</si>
  <si>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</si>
  <si>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</si>
  <si>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</si>
  <si>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</si>
  <si>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</si>
  <si>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</si>
  <si>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</si>
  <si>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</si>
  <si>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</si>
  <si>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</si>
  <si>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</si>
  <si>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</si>
  <si>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</si>
  <si>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</si>
  <si>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</si>
  <si>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</si>
  <si>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</si>
  <si>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</si>
  <si>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</si>
  <si>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</si>
  <si>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</si>
  <si>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</si>
  <si>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</si>
  <si>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</si>
  <si>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</si>
  <si>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</si>
  <si>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</si>
  <si>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</si>
  <si>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</si>
  <si>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</si>
  <si>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</si>
  <si>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</si>
  <si>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</si>
  <si>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</si>
  <si>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</si>
  <si>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</si>
  <si>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</si>
  <si>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</si>
  <si>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</si>
  <si>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</si>
  <si>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</si>
  <si>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</si>
  <si>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</si>
  <si>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</si>
  <si>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</si>
  <si>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</si>
  <si>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</si>
  <si>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</si>
  <si>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</si>
  <si>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</si>
  <si>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</si>
  <si>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</si>
  <si>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</si>
  <si>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</si>
  <si>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</si>
  <si>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</si>
  <si>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</si>
  <si>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</si>
  <si>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</si>
  <si>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</si>
  <si>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</si>
  <si>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</si>
  <si>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</si>
  <si>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</si>
  <si>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</si>
  <si>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</si>
  <si>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</si>
  <si>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</si>
  <si>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</si>
  <si>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</si>
  <si>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</si>
  <si>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</si>
  <si>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</si>
  <si>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</si>
  <si>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</si>
  <si>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</si>
  <si>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</si>
  <si>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</si>
  <si>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</si>
  <si>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</si>
  <si>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</si>
  <si>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</si>
  <si>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</si>
  <si>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</si>
  <si>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</si>
  <si>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</si>
  <si>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</si>
  <si>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</si>
  <si>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</si>
  <si>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</si>
  <si>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</si>
  <si>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</si>
  <si>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</si>
  <si>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</si>
  <si>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</si>
  <si>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</si>
  <si>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</si>
  <si>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</si>
  <si>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</si>
  <si>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</si>
  <si>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</si>
  <si>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</si>
  <si>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</si>
  <si>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</si>
  <si>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</si>
  <si>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</si>
  <si>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</si>
  <si>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</si>
  <si>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</si>
  <si>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</si>
  <si>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</si>
  <si>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</si>
  <si>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</si>
  <si>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</si>
  <si>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</si>
  <si>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</si>
  <si>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</si>
  <si>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</si>
  <si>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</si>
  <si>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</si>
  <si>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</si>
  <si>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</si>
  <si>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</si>
  <si>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</si>
  <si>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</si>
  <si>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</si>
  <si>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</si>
  <si>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</si>
  <si>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</si>
  <si>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</si>
  <si>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</si>
  <si>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</si>
  <si>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</si>
  <si>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</si>
  <si>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</si>
  <si>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</si>
  <si>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</si>
  <si>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</si>
  <si>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</si>
  <si>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</si>
  <si>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</si>
  <si>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</si>
  <si>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</si>
  <si>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</si>
  <si>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</si>
  <si>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</si>
  <si>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</si>
  <si>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</si>
  <si>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</si>
  <si>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</si>
  <si>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</si>
  <si>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</si>
  <si>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</si>
  <si>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</si>
  <si>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</si>
  <si>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</si>
  <si>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</si>
  <si>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</si>
  <si>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</si>
  <si>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</si>
  <si>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</si>
  <si>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</si>
  <si>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</si>
  <si>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</si>
  <si>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</si>
  <si>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</si>
  <si>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</si>
  <si>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</si>
  <si>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</si>
  <si>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</si>
  <si>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</si>
  <si>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</si>
  <si>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</si>
  <si>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</si>
  <si>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</si>
  <si>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</si>
  <si>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</si>
  <si>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</si>
  <si>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</si>
  <si>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</si>
  <si>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</si>
  <si>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</si>
  <si>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</si>
  <si>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</si>
  <si>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</si>
  <si>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</si>
  <si>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</si>
  <si>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</si>
  <si>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</si>
  <si>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</si>
  <si>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</si>
  <si>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</si>
  <si>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</si>
  <si>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</si>
  <si>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</si>
  <si>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</si>
  <si>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</si>
  <si>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</si>
  <si>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</si>
  <si>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</si>
  <si>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</si>
  <si>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</si>
  <si>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</si>
  <si>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</si>
  <si>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</si>
  <si>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</si>
  <si>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</si>
  <si>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</si>
  <si>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</si>
  <si>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</si>
  <si>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</si>
  <si>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</si>
  <si>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</si>
  <si>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</si>
  <si>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</si>
  <si>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</si>
  <si>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</si>
  <si>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</si>
  <si>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</si>
  <si>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</si>
  <si>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</si>
  <si>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</si>
  <si>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</si>
  <si>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</si>
  <si>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</si>
  <si>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</si>
  <si>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</si>
  <si>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</si>
  <si>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</si>
  <si>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</si>
  <si>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</si>
  <si>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</si>
  <si>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</si>
  <si>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</si>
  <si>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</si>
  <si>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</si>
  <si>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</si>
  <si>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</si>
  <si>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</si>
  <si>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</si>
  <si>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</si>
  <si>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</si>
  <si>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</si>
  <si>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</si>
  <si>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</si>
  <si>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</si>
  <si>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</si>
  <si>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</si>
  <si>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</si>
  <si>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</si>
  <si>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</si>
  <si>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</si>
  <si>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</si>
  <si>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</si>
  <si>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</si>
  <si>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</si>
  <si>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</si>
  <si>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</si>
  <si>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</si>
  <si>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</si>
  <si>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</si>
  <si>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</si>
  <si>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</si>
  <si>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</si>
  <si>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</si>
  <si>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</si>
  <si>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</si>
  <si>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</si>
  <si>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</si>
  <si>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</si>
  <si>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</si>
  <si>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</si>
  <si>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</si>
  <si>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</si>
  <si>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</si>
  <si>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</si>
  <si>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</si>
  <si>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</si>
  <si>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</si>
  <si>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</si>
  <si>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</si>
  <si>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</si>
  <si>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</si>
  <si>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</si>
  <si>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</si>
  <si>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</si>
  <si>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</si>
  <si>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</si>
  <si>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</si>
  <si>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</si>
  <si>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</si>
  <si>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</si>
  <si>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</si>
  <si>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</si>
  <si>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</si>
  <si>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</si>
  <si>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</si>
  <si>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</si>
  <si>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</si>
  <si>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</si>
  <si>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</si>
  <si>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</si>
  <si>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</si>
  <si>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</si>
  <si>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</si>
  <si>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</si>
  <si>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</si>
  <si>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</si>
  <si>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</si>
  <si>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</si>
  <si>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</si>
  <si>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</si>
  <si>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</si>
  <si>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</si>
  <si>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</si>
  <si>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</si>
  <si>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</si>
  <si>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</si>
  <si>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</si>
  <si>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</si>
  <si>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</si>
  <si>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</si>
  <si>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</si>
  <si>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</si>
  <si>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</si>
  <si>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</si>
  <si>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</si>
  <si>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</si>
  <si>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</si>
  <si>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</si>
  <si>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</si>
  <si>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</si>
  <si>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</si>
  <si>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</si>
  <si>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</si>
  <si>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</si>
  <si>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</si>
  <si>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</si>
  <si>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</si>
  <si>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</si>
  <si>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</si>
  <si>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</si>
  <si>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</si>
  <si>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</si>
  <si>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</si>
  <si>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</si>
  <si>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</si>
  <si>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</si>
  <si>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</si>
  <si>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</si>
  <si>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</si>
  <si>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</si>
  <si>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</si>
  <si>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</si>
  <si>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</si>
  <si>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</si>
  <si>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</si>
  <si>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</si>
  <si>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</si>
  <si>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</si>
  <si>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</si>
  <si>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</si>
  <si>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</si>
  <si>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</si>
  <si>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</si>
  <si>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</si>
  <si>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</si>
  <si>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</si>
  <si>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</si>
  <si>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</si>
  <si>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</si>
  <si>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</si>
  <si>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</si>
  <si>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</si>
  <si>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</si>
  <si>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</si>
  <si>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</si>
  <si>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</si>
  <si>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</si>
  <si>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</si>
  <si>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</si>
  <si>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</si>
  <si>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</si>
  <si>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</si>
  <si>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</si>
  <si>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</si>
  <si>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</si>
  <si>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</si>
  <si>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</si>
  <si>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</si>
  <si>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</si>
  <si>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</si>
  <si>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</si>
  <si>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</si>
  <si>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</si>
  <si>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</si>
  <si>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</si>
  <si>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</si>
  <si>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</si>
  <si>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</si>
  <si>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</si>
  <si>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</si>
  <si>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</si>
  <si>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</si>
  <si>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</si>
  <si>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</si>
  <si>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</si>
  <si>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</si>
  <si>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</si>
  <si>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</si>
  <si>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</si>
  <si>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</si>
  <si>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</si>
  <si>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</si>
  <si>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</si>
  <si>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</si>
  <si>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</si>
  <si>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</si>
  <si>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</si>
  <si>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</si>
  <si>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</si>
  <si>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</si>
  <si>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</si>
  <si>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</si>
  <si>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</si>
  <si>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</si>
  <si>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</si>
  <si>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</si>
  <si>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</si>
  <si>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</si>
  <si>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</si>
  <si>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</si>
  <si>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</si>
  <si>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</si>
  <si>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</si>
  <si>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</si>
  <si>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</si>
  <si>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</si>
  <si>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</si>
  <si>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</si>
  <si>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</si>
  <si>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</si>
  <si>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</si>
  <si>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</si>
  <si>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</si>
  <si>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</si>
  <si>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</si>
  <si>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</si>
  <si>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</si>
  <si>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</si>
  <si>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</si>
  <si>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</si>
  <si>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</si>
  <si>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</si>
  <si>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</si>
  <si>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</si>
  <si>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</si>
  <si>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</si>
  <si>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</si>
  <si>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</si>
  <si>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</si>
  <si>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</si>
  <si>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</si>
  <si>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</si>
  <si>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</si>
  <si>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</si>
  <si>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</si>
  <si>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</si>
  <si>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</si>
  <si>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</si>
  <si>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</si>
  <si>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</si>
  <si>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</si>
  <si>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</si>
  <si>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</si>
  <si>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</si>
  <si>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</si>
  <si>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</si>
  <si>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</si>
  <si>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</si>
  <si>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</si>
  <si>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</si>
  <si>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</si>
  <si>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</si>
  <si>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</si>
  <si>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</si>
  <si>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</si>
  <si>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</si>
  <si>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</si>
  <si>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</si>
  <si>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</si>
  <si>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</si>
  <si>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</si>
  <si>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</si>
  <si>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</si>
  <si>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</si>
  <si>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</si>
  <si>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</si>
  <si>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</si>
  <si>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</si>
  <si>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</si>
  <si>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</si>
  <si>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</si>
  <si>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</si>
  <si>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</si>
  <si>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</si>
  <si>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</si>
  <si>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</si>
  <si>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</si>
  <si>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</si>
  <si>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</si>
  <si>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</si>
  <si>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</si>
  <si>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</si>
  <si>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</si>
  <si>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</si>
  <si>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</si>
  <si>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</si>
  <si>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</si>
  <si>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</si>
  <si>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</si>
  <si>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</si>
  <si>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</si>
  <si>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</si>
  <si>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</si>
  <si>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</si>
  <si>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</si>
  <si>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</si>
  <si>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</si>
  <si>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</si>
  <si>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</si>
  <si>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</si>
  <si>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</si>
  <si>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</si>
  <si>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</si>
  <si>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</si>
  <si>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</si>
  <si>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</si>
  <si>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</si>
  <si>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</si>
  <si>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</si>
  <si>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</si>
  <si>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</si>
  <si>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</si>
  <si>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</si>
  <si>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</si>
  <si>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</si>
  <si>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</si>
  <si>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</si>
  <si>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</si>
  <si>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</si>
  <si>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</si>
  <si>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</si>
  <si>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</si>
  <si>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</si>
  <si>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</si>
  <si>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</si>
  <si>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</si>
  <si>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</si>
  <si>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</si>
  <si>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</si>
  <si>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</si>
  <si>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</si>
  <si>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</si>
  <si>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</si>
  <si>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</si>
  <si>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</si>
  <si>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</si>
  <si>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</si>
  <si>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</si>
  <si>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</si>
  <si>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</si>
  <si>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</si>
  <si>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</si>
  <si>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</si>
  <si>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</si>
  <si>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</si>
  <si>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</si>
  <si>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</si>
  <si>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</si>
  <si>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</si>
  <si>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</si>
  <si>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</si>
  <si>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</si>
  <si>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</si>
  <si>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</si>
  <si>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</si>
  <si>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</si>
  <si>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</si>
  <si>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</si>
  <si>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</si>
  <si>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</si>
  <si>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</si>
  <si>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</si>
  <si>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</si>
  <si>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</si>
  <si>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</si>
  <si>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</si>
  <si>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</si>
  <si>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</si>
  <si>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</si>
  <si>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</si>
  <si>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</si>
  <si>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</si>
  <si>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</si>
  <si>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</si>
  <si>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</si>
  <si>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</si>
  <si>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</si>
  <si>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</si>
  <si>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</si>
  <si>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</si>
  <si>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</si>
  <si>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</si>
  <si>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</si>
  <si>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</si>
  <si>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</si>
  <si>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</si>
  <si>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</si>
  <si>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</si>
  <si>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</si>
  <si>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</si>
  <si>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</si>
  <si>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</si>
  <si>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</si>
  <si>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</si>
  <si>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</si>
  <si>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</si>
  <si>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</si>
  <si>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</si>
  <si>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</si>
  <si>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</si>
  <si>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</si>
  <si>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</si>
  <si>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</si>
  <si>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</si>
  <si>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</si>
  <si>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</si>
  <si>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</si>
  <si>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</si>
  <si>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</si>
  <si>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</si>
  <si>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</si>
  <si>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</si>
  <si>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</si>
  <si>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</si>
  <si>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</si>
  <si>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</si>
  <si>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</si>
  <si>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</si>
  <si>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</si>
  <si>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</si>
  <si>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</si>
  <si>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</si>
  <si>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</si>
  <si>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</si>
  <si>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</si>
  <si>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</si>
  <si>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</si>
  <si>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</si>
  <si>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</si>
  <si>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</si>
  <si>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</si>
  <si>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</si>
  <si>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</si>
  <si>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</si>
  <si>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</si>
  <si>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</si>
  <si>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</si>
  <si>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</si>
  <si>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</si>
  <si>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</si>
  <si>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</si>
  <si>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</si>
  <si>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</si>
  <si>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</si>
  <si>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</si>
  <si>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</si>
  <si>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</si>
  <si>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</si>
  <si>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</si>
  <si>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</si>
  <si>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</si>
  <si>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</si>
  <si>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</si>
  <si>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</si>
  <si>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</si>
  <si>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</si>
  <si>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</si>
  <si>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</si>
  <si>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</si>
  <si>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</si>
  <si>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</si>
  <si>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</si>
  <si>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</si>
  <si>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</si>
  <si>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</si>
  <si>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</si>
  <si>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</si>
  <si>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</si>
  <si>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</si>
  <si>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</si>
  <si>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</si>
  <si>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</si>
  <si>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</si>
  <si>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</si>
  <si>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</si>
  <si>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</si>
  <si>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</si>
  <si>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</si>
  <si>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</si>
  <si>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</si>
  <si>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</si>
  <si>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</si>
  <si>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</si>
  <si>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</si>
  <si>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</si>
  <si>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</si>
  <si>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</si>
  <si>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</si>
  <si>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</si>
  <si>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</si>
  <si>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</si>
  <si>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</si>
  <si>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</si>
  <si>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</si>
  <si>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</si>
  <si>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</si>
  <si>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</si>
  <si>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</si>
  <si>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</si>
  <si>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</si>
  <si>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</si>
  <si>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</si>
  <si>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</si>
  <si>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</si>
  <si>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</si>
  <si>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</si>
  <si>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</si>
  <si>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</si>
  <si>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</si>
  <si>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</si>
  <si>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</si>
  <si>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</si>
  <si>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</si>
  <si>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</si>
  <si>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</si>
  <si>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</si>
  <si>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</si>
  <si>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</si>
  <si>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</si>
  <si>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</si>
  <si>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</si>
  <si>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</si>
  <si>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</si>
  <si>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</si>
  <si>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</si>
  <si>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</si>
  <si>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</si>
  <si>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</si>
  <si>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</si>
  <si>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</si>
  <si>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</si>
  <si>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</si>
  <si>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</si>
  <si>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</si>
  <si>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</si>
  <si>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</si>
  <si>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</si>
  <si>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</si>
  <si>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</si>
  <si>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</si>
  <si>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</si>
  <si>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</si>
  <si>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</si>
  <si>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</si>
  <si>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</si>
  <si>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</si>
  <si>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</si>
  <si>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</si>
  <si>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</si>
  <si>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</si>
  <si>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</si>
  <si>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</si>
  <si>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</si>
  <si>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</si>
  <si>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</si>
  <si>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</si>
  <si>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</si>
  <si>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</si>
  <si>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</si>
  <si>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</si>
  <si>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</si>
  <si>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</si>
  <si>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</si>
  <si>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</si>
  <si>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</si>
  <si>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</si>
  <si>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</si>
  <si>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</si>
  <si>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</si>
  <si>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</si>
  <si>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</si>
  <si>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</si>
  <si>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</si>
  <si>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</si>
  <si>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</si>
  <si>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</si>
  <si>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</si>
  <si>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</si>
  <si>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</si>
  <si>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</si>
  <si>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</si>
  <si>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</si>
  <si>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</si>
  <si>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</si>
  <si>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</si>
  <si>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</si>
  <si>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</si>
  <si>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</si>
  <si>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</si>
  <si>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</si>
  <si>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</si>
  <si>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</si>
  <si>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</si>
  <si>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</si>
  <si>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</si>
  <si>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</si>
  <si>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</si>
  <si>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</si>
  <si>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</si>
  <si>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</si>
  <si>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</si>
  <si>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</si>
  <si>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</si>
  <si>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</si>
  <si>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</si>
  <si>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</si>
  <si>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</si>
  <si>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</si>
  <si>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</si>
  <si>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</si>
  <si>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</si>
  <si>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</si>
  <si>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</si>
  <si>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</si>
  <si>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</si>
  <si>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</si>
  <si>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</si>
  <si>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</si>
  <si>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</si>
  <si>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</si>
  <si>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</si>
  <si>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</si>
  <si>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</si>
  <si>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</si>
  <si>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</si>
  <si>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</si>
  <si>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</si>
  <si>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</si>
  <si>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</si>
  <si>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</si>
  <si>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</si>
  <si>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</si>
  <si>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</si>
  <si>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</si>
  <si>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</si>
  <si>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</si>
  <si>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</si>
  <si>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</si>
  <si>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</si>
  <si>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</si>
  <si>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</si>
  <si>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</si>
  <si>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</si>
  <si>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</si>
  <si>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</si>
  <si>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</si>
  <si>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</si>
  <si>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</si>
  <si>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</si>
  <si>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</si>
  <si>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</si>
  <si>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</si>
  <si>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</si>
  <si>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</si>
  <si>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</si>
  <si>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</si>
  <si>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</si>
  <si>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</si>
  <si>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</si>
  <si>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</si>
  <si>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</si>
  <si>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</si>
  <si>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</si>
  <si>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</si>
  <si>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</si>
  <si>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</si>
  <si>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</si>
  <si>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</si>
  <si>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</si>
  <si>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</si>
  <si>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</si>
  <si>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</si>
  <si>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</si>
  <si>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</si>
  <si>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</si>
  <si>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</si>
  <si>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</si>
  <si>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</si>
  <si>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</si>
  <si>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</si>
  <si>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</si>
  <si>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</si>
  <si>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</si>
  <si>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</si>
  <si>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</si>
  <si>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</si>
  <si>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</si>
  <si>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</si>
  <si>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</si>
  <si>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</si>
  <si>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</si>
  <si>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</si>
  <si>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</si>
  <si>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</si>
  <si>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</si>
  <si>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</si>
  <si>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</si>
  <si>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</si>
  <si>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</si>
  <si>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</si>
  <si>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</si>
  <si>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</si>
  <si>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</si>
  <si>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</si>
  <si>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</si>
  <si>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</si>
  <si>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</si>
  <si>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</si>
  <si>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</si>
  <si>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</si>
  <si>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</si>
  <si>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</si>
  <si>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</si>
  <si>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</si>
  <si>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</si>
  <si>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</si>
  <si>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</si>
  <si>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</si>
  <si>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</si>
  <si>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</si>
  <si>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</si>
  <si>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</si>
  <si>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</si>
  <si>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</si>
  <si>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</si>
  <si>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</si>
  <si>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</si>
  <si>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</si>
  <si>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</si>
  <si>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</si>
  <si>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</si>
  <si>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</si>
  <si>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</si>
  <si>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</si>
  <si>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</si>
  <si>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</si>
  <si>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</si>
  <si>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</si>
  <si>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</si>
  <si>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</si>
  <si>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</si>
  <si>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</si>
  <si>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</si>
  <si>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</si>
  <si>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</si>
  <si>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</si>
  <si>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</si>
  <si>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</si>
  <si>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</si>
  <si>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</si>
  <si>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</si>
  <si>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</si>
  <si>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</si>
  <si>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</si>
  <si>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</si>
  <si>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</si>
  <si>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</si>
  <si>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</si>
  <si>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</si>
  <si>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</si>
  <si>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</si>
  <si>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</si>
  <si>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</si>
  <si>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</si>
  <si>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</si>
  <si>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</si>
  <si>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</si>
  <si>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</si>
  <si>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</si>
  <si>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</si>
  <si>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</si>
  <si>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</si>
  <si>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</si>
  <si>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</si>
  <si>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</si>
  <si>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</si>
  <si>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</si>
  <si>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</si>
  <si>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</si>
  <si>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</si>
  <si>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</si>
  <si>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</si>
  <si>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</si>
  <si>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</si>
  <si>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</si>
  <si>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</si>
  <si>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</si>
  <si>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</si>
  <si>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</si>
  <si>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</si>
  <si>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</si>
  <si>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</si>
  <si>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</si>
  <si>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</si>
  <si>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</si>
  <si>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</si>
  <si>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</si>
  <si>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</si>
  <si>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</si>
  <si>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</si>
  <si>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</si>
  <si>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</si>
  <si>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</si>
  <si>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</si>
  <si>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</si>
  <si>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</si>
  <si>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</si>
  <si>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</si>
  <si>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</si>
  <si>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</si>
  <si>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</si>
  <si>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</si>
  <si>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</si>
  <si>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</si>
  <si>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</si>
  <si>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</si>
  <si>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</si>
  <si>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</si>
  <si>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</si>
  <si>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</si>
  <si>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</si>
  <si>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</si>
  <si>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</si>
  <si>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</si>
  <si>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</si>
  <si>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</si>
  <si>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</si>
  <si>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</si>
  <si>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</si>
  <si>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</si>
  <si>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</si>
  <si>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</si>
  <si>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</si>
  <si>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</si>
  <si>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</si>
  <si>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</si>
  <si>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</si>
  <si>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</si>
  <si>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</si>
  <si>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</si>
  <si>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</si>
  <si>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</si>
  <si>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</si>
  <si>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</si>
  <si>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</si>
  <si>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</si>
  <si>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</si>
  <si>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</si>
  <si>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</si>
  <si>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</si>
  <si>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</si>
  <si>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</si>
  <si>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</si>
  <si>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</si>
  <si>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</si>
  <si>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</si>
  <si>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</si>
  <si>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</si>
  <si>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</si>
  <si>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</si>
  <si>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</si>
  <si>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</si>
  <si>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</si>
  <si>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</si>
  <si>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</si>
  <si>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</si>
  <si>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</si>
  <si>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</si>
  <si>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</si>
  <si>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</si>
  <si>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</si>
  <si>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</si>
  <si>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</si>
  <si>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</si>
  <si>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</si>
  <si>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</si>
  <si>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</si>
  <si>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</si>
  <si>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</si>
  <si>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</si>
  <si>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</si>
  <si>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</si>
  <si>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</si>
  <si>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</si>
  <si>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</si>
  <si>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</si>
  <si>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</si>
  <si>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</si>
  <si>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</si>
  <si>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</si>
  <si>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</si>
  <si>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</si>
  <si>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</si>
  <si>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</si>
  <si>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</si>
  <si>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</si>
  <si>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</si>
  <si>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</si>
  <si>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</si>
  <si>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</si>
  <si>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</si>
  <si>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</si>
  <si>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</si>
  <si>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</si>
  <si>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</si>
  <si>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</si>
  <si>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</si>
  <si>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</si>
  <si>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</si>
  <si>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</si>
  <si>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</si>
  <si>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</si>
  <si>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</si>
  <si>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</si>
  <si>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</si>
  <si>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</si>
  <si>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</si>
  <si>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</si>
  <si>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</si>
  <si>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</si>
  <si>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</si>
  <si>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</si>
  <si>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</si>
  <si>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</si>
  <si>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</si>
  <si>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</si>
  <si>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</si>
  <si>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</si>
  <si>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</si>
  <si>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</si>
  <si>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</si>
  <si>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</si>
  <si>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</si>
  <si>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</si>
  <si>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</si>
  <si>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</si>
  <si>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</si>
  <si>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</si>
  <si>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</si>
  <si>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</si>
  <si>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</si>
  <si>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</si>
  <si>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</si>
  <si>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</si>
  <si>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</si>
  <si>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</si>
  <si>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</si>
  <si>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</si>
  <si>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</si>
  <si>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</si>
  <si>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</si>
  <si>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</si>
  <si>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</si>
  <si>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</si>
  <si>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</si>
  <si>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</si>
  <si>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</si>
  <si>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</si>
  <si>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</si>
  <si>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</si>
  <si>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</si>
  <si>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</si>
  <si>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</si>
  <si>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</si>
  <si>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</si>
  <si>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</si>
  <si>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</si>
  <si>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</si>
  <si>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</si>
  <si>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</si>
  <si>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</si>
  <si>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</si>
  <si>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</si>
  <si>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</si>
  <si>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</si>
  <si>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</si>
  <si>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</si>
  <si>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</si>
  <si>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</si>
  <si>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</si>
  <si>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</si>
  <si>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</si>
  <si>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</si>
  <si>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</si>
  <si>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</si>
  <si>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</si>
  <si>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</si>
  <si>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</si>
  <si>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</si>
  <si>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</si>
  <si>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</si>
  <si>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</si>
  <si>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</si>
  <si>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</si>
  <si>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</si>
  <si>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</si>
  <si>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</si>
  <si>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</si>
  <si>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</si>
  <si>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</si>
  <si>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</si>
  <si>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</si>
  <si>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</si>
  <si>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</si>
  <si>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</si>
  <si>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</si>
  <si>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</si>
  <si>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</si>
  <si>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</si>
  <si>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</si>
  <si>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</si>
  <si>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</si>
  <si>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</si>
  <si>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</si>
  <si>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</si>
  <si>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</si>
  <si>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</si>
  <si>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</si>
  <si>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</si>
  <si>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</si>
  <si>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</si>
  <si>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</si>
  <si>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</si>
  <si>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</si>
  <si>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</si>
  <si>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</si>
  <si>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</si>
  <si>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</si>
  <si>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</si>
  <si>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</si>
  <si>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</si>
  <si>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</si>
  <si>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</si>
  <si>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</si>
  <si>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</si>
  <si>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</si>
  <si>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</si>
  <si>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</si>
  <si>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</si>
  <si>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</si>
  <si>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</si>
  <si>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</si>
  <si>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</si>
  <si>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</si>
  <si>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</si>
  <si>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</si>
  <si>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</si>
  <si>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</si>
  <si>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</si>
  <si>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</si>
  <si>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</si>
  <si>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</si>
  <si>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</si>
  <si>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</si>
  <si>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</si>
  <si>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</si>
  <si>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</si>
  <si>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</si>
  <si>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</si>
  <si>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</si>
  <si>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</si>
  <si>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</si>
  <si>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</si>
  <si>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</si>
  <si>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</si>
  <si>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</si>
  <si>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</si>
  <si>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</si>
  <si>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</si>
  <si>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</si>
  <si>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</si>
  <si>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</si>
  <si>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</si>
  <si>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</si>
  <si>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</si>
  <si>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</si>
  <si>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</si>
  <si>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</si>
  <si>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</si>
  <si>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</si>
  <si>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</si>
  <si>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</si>
  <si>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</si>
  <si>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</si>
  <si>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</si>
  <si>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</si>
  <si>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</si>
  <si>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</si>
  <si>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</si>
  <si>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</si>
  <si>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</si>
  <si>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</si>
  <si>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</si>
  <si>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</si>
  <si>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</si>
  <si>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</si>
  <si>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</si>
  <si>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</si>
  <si>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</si>
  <si>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</si>
  <si>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</si>
  <si>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</si>
  <si>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</si>
  <si>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</si>
  <si>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</si>
  <si>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</si>
  <si>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</si>
  <si>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</si>
  <si>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</si>
  <si>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</si>
  <si>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</si>
  <si>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</si>
  <si>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</si>
  <si>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</si>
  <si>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</si>
  <si>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</si>
  <si>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</si>
  <si>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</si>
  <si>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</si>
  <si>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</si>
  <si>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</si>
  <si>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</si>
  <si>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</si>
  <si>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</si>
  <si>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</si>
  <si>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</si>
  <si>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</si>
  <si>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</si>
  <si>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</si>
  <si>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</si>
  <si>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</si>
  <si>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</si>
  <si>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</si>
  <si>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</si>
  <si>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</si>
  <si>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</si>
  <si>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</si>
  <si>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</si>
  <si>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</si>
  <si>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</si>
  <si>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</si>
  <si>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</si>
  <si>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</si>
  <si>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</si>
  <si>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</si>
  <si>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</si>
  <si>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</si>
  <si>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</si>
  <si>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</si>
  <si>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</si>
  <si>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</si>
  <si>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</si>
  <si>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</si>
  <si>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</si>
  <si>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</si>
  <si>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</si>
  <si>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</si>
  <si>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</si>
  <si>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</si>
  <si>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</si>
  <si>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</si>
  <si>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</si>
  <si>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</si>
  <si>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</si>
  <si>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</si>
  <si>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</si>
  <si>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</si>
  <si>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</si>
  <si>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</si>
  <si>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</si>
  <si>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</si>
  <si>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</si>
  <si>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</si>
  <si>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</si>
  <si>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</si>
  <si>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</si>
  <si>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</si>
  <si>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</si>
  <si>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</si>
  <si>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</si>
  <si>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</si>
  <si>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</si>
  <si>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</si>
  <si>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</si>
  <si>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</si>
  <si>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</si>
  <si>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</si>
  <si>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</si>
  <si>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</si>
  <si>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</si>
  <si>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</si>
  <si>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</si>
  <si>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</si>
  <si>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</si>
  <si>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</si>
  <si>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</si>
  <si>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</si>
  <si>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</si>
  <si>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</si>
  <si>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</si>
  <si>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</si>
  <si>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</si>
  <si>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</si>
  <si>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</si>
  <si>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</si>
  <si>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</si>
  <si>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</si>
  <si>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</si>
  <si>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</si>
  <si>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</si>
  <si>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</si>
  <si>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</si>
  <si>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</si>
  <si>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</si>
  <si>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</si>
  <si>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</si>
  <si>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</si>
  <si>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</si>
  <si>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</si>
  <si>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</si>
  <si>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</si>
  <si>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</si>
  <si>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</si>
  <si>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</si>
  <si>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</si>
  <si>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</si>
  <si>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</si>
  <si>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</si>
  <si>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</si>
  <si>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</si>
  <si>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</si>
  <si>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</si>
  <si>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</si>
  <si>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</si>
  <si>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</si>
  <si>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</si>
  <si>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</si>
  <si>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</si>
  <si>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</si>
  <si>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</si>
  <si>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</si>
  <si>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</si>
  <si>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</si>
  <si>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</si>
  <si>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</si>
  <si>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</si>
  <si>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</si>
  <si>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</si>
  <si>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</si>
  <si>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</si>
  <si>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</si>
  <si>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</si>
  <si>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</si>
  <si>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</si>
  <si>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</si>
  <si>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</si>
  <si>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</si>
  <si>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</si>
  <si>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</si>
  <si>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</si>
  <si>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</si>
  <si>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</si>
  <si>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</si>
  <si>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</si>
  <si>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</si>
  <si>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</si>
  <si>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</si>
  <si>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</si>
  <si>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</si>
  <si>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</si>
  <si>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</si>
  <si>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</si>
  <si>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</si>
  <si>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</si>
  <si>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</si>
  <si>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</si>
  <si>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</si>
  <si>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</si>
  <si>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</si>
  <si>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</si>
  <si>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</si>
  <si>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</si>
  <si>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</si>
  <si>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</si>
  <si>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</si>
  <si>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</si>
  <si>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</si>
  <si>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</si>
  <si>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</si>
  <si>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</si>
  <si>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</si>
  <si>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</si>
  <si>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</si>
  <si>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</si>
  <si>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</si>
  <si>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</si>
  <si>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</si>
  <si>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</si>
  <si>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</si>
  <si>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</si>
  <si>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</si>
  <si>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</si>
  <si>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</si>
  <si>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</si>
  <si>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</si>
  <si>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</si>
  <si>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</si>
  <si>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</si>
  <si>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</si>
  <si>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</si>
  <si>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</si>
  <si>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</si>
  <si>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</si>
  <si>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</si>
  <si>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</si>
  <si>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</si>
  <si>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</si>
  <si>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</si>
  <si>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</si>
  <si>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</si>
  <si>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</si>
  <si>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</si>
  <si>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</si>
  <si>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</si>
  <si>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</si>
  <si>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</si>
  <si>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</si>
  <si>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</si>
  <si>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</si>
  <si>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</si>
  <si>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</si>
  <si>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</si>
  <si>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</si>
  <si>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</si>
  <si>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</si>
  <si>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</si>
  <si>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</si>
  <si>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</si>
  <si>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</si>
  <si>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</si>
  <si>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</si>
  <si>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</si>
  <si>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</si>
  <si>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</si>
  <si>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</si>
  <si>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</si>
  <si>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</si>
  <si>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</si>
  <si>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</si>
  <si>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</si>
  <si>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</si>
  <si>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</si>
  <si>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</si>
  <si>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</si>
  <si>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</si>
  <si>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</si>
  <si>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</si>
  <si>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</si>
  <si>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</si>
  <si>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</si>
  <si>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</si>
  <si>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</si>
  <si>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</si>
  <si>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</si>
  <si>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</si>
  <si>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</si>
  <si>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</si>
  <si>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</si>
  <si>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</si>
  <si>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</si>
  <si>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</si>
  <si>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</si>
  <si>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</si>
  <si>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</si>
  <si>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</si>
  <si>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</si>
  <si>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</si>
  <si>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</si>
  <si>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</si>
  <si>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</si>
  <si>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</si>
  <si>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</si>
  <si>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</si>
  <si>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</si>
  <si>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</si>
  <si>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</si>
  <si>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</si>
  <si>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</si>
  <si>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</si>
  <si>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</si>
  <si>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</si>
  <si>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</si>
  <si>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</si>
  <si>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</si>
  <si>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</si>
  <si>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</si>
  <si>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</si>
  <si>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</si>
  <si>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</si>
  <si>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</si>
  <si>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</si>
  <si>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</si>
  <si>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</si>
  <si>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</si>
  <si>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</si>
  <si>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</si>
  <si>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</si>
  <si>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</si>
  <si>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</si>
  <si>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</si>
  <si>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</si>
  <si>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</si>
  <si>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</si>
  <si>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</si>
  <si>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</si>
  <si>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</si>
  <si>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</si>
  <si>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</si>
  <si>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</si>
  <si>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</si>
  <si>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</si>
  <si>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</si>
  <si>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</si>
  <si>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</si>
  <si>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</si>
  <si>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</si>
  <si>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</si>
  <si>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</si>
  <si>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</si>
  <si>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</si>
  <si>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</si>
  <si>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</si>
  <si>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</si>
  <si>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</si>
  <si>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</si>
  <si>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</si>
  <si>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</si>
  <si>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</si>
  <si>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</si>
  <si>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</si>
  <si>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</si>
  <si>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</si>
  <si>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</si>
  <si>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</si>
  <si>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</si>
  <si>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</si>
  <si>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</si>
  <si>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</si>
  <si>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</si>
  <si>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</si>
  <si>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</si>
  <si>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</si>
  <si>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</si>
  <si>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</si>
  <si>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</si>
  <si>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</si>
  <si>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</si>
  <si>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</si>
  <si>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</si>
  <si>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</si>
  <si>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</si>
  <si>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</si>
  <si>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</si>
  <si>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</si>
  <si>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</si>
  <si>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</si>
  <si>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</si>
  <si>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</si>
  <si>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</si>
  <si>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</si>
  <si>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</si>
  <si>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</si>
  <si>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</si>
  <si>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</si>
  <si>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</si>
  <si>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</si>
  <si>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</si>
  <si>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</si>
  <si>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</si>
  <si>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</si>
  <si>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</si>
  <si>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</si>
  <si>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</si>
  <si>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</si>
  <si>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</si>
  <si>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</si>
  <si>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</si>
  <si>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</si>
  <si>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</si>
  <si>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</si>
  <si>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</si>
  <si>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</si>
  <si>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</si>
  <si>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</si>
  <si>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</si>
  <si>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</si>
  <si>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</si>
  <si>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</si>
  <si>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</si>
  <si>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</si>
  <si>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</si>
  <si>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</si>
  <si>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</si>
  <si>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</si>
  <si>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</si>
  <si>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</si>
  <si>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</si>
  <si>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</si>
  <si>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</si>
  <si>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</si>
  <si>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</si>
  <si>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</si>
  <si>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</si>
  <si>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</si>
  <si>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</si>
  <si>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</si>
  <si>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</si>
  <si>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</si>
  <si>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</si>
  <si>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</si>
  <si>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</si>
  <si>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</si>
  <si>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</si>
  <si>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</si>
  <si>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</si>
  <si>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</si>
  <si>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</si>
  <si>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</si>
  <si>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</si>
  <si>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</si>
  <si>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</si>
  <si>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</si>
  <si>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</si>
  <si>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</si>
  <si>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</si>
  <si>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</si>
  <si>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</si>
  <si>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</si>
  <si>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</si>
  <si>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</si>
  <si>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</si>
  <si>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</si>
  <si>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</si>
  <si>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</si>
  <si>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</si>
  <si>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</si>
  <si>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</si>
  <si>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</si>
  <si>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</si>
  <si>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</si>
  <si>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</si>
  <si>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</si>
  <si>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</si>
  <si>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</si>
  <si>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</si>
  <si>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</si>
  <si>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</si>
  <si>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</si>
  <si>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</si>
  <si>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</si>
  <si>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</si>
  <si>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</si>
  <si>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</si>
  <si>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</si>
  <si>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</si>
  <si>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</si>
  <si>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</si>
  <si>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</si>
  <si>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</si>
  <si>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</si>
  <si>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</si>
  <si>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</si>
  <si>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</si>
  <si>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</si>
  <si>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</si>
  <si>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</si>
  <si>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</si>
  <si>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</si>
  <si>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</si>
  <si>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</si>
  <si>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</si>
  <si>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</si>
  <si>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</si>
  <si>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</si>
  <si>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</si>
  <si>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</si>
  <si>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</si>
  <si>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</si>
  <si>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</si>
  <si>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</si>
  <si>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</si>
  <si>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</si>
  <si>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</si>
  <si>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</si>
  <si>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</si>
  <si>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</si>
  <si>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</si>
  <si>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</si>
  <si>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</si>
  <si>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</si>
  <si>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</si>
  <si>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</si>
  <si>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</si>
  <si>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</si>
  <si>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</si>
  <si>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</si>
  <si>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</si>
  <si>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</si>
  <si>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</si>
  <si>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</si>
  <si>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</si>
  <si>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</si>
  <si>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</si>
  <si>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</si>
  <si>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</si>
  <si>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</si>
  <si>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</si>
  <si>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</si>
  <si>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</si>
  <si>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</si>
  <si>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</si>
  <si>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</si>
  <si>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</si>
  <si>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</si>
  <si>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</si>
  <si>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</si>
  <si>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</si>
  <si>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</si>
  <si>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</si>
  <si>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</si>
  <si>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</si>
  <si>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</si>
  <si>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</si>
  <si>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</si>
  <si>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</si>
  <si>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</si>
  <si>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</si>
  <si>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</si>
  <si>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</si>
  <si>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</si>
  <si>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</si>
  <si>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</si>
  <si>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</si>
  <si>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</si>
  <si>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</si>
  <si>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</si>
  <si>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</si>
  <si>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</si>
  <si>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</si>
  <si>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</si>
  <si>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</si>
  <si>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</si>
  <si>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</si>
  <si>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</si>
  <si>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</si>
  <si>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</si>
  <si>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</si>
  <si>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</si>
  <si>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</si>
  <si>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</si>
  <si>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</si>
  <si>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</si>
  <si>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</si>
  <si>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</si>
  <si>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</si>
  <si>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</si>
  <si>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</si>
  <si>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</si>
  <si>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</si>
  <si>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</si>
  <si>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</si>
  <si>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</si>
  <si>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</si>
  <si>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</si>
  <si>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</si>
  <si>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</si>
  <si>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</si>
  <si>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</si>
  <si>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</si>
  <si>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</si>
  <si>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</si>
  <si>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</si>
  <si>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</si>
  <si>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</si>
  <si>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</si>
  <si>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</si>
  <si>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</si>
  <si>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</si>
  <si>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</si>
  <si>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</si>
  <si>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</si>
  <si>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</si>
  <si>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</si>
  <si>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</si>
  <si>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</si>
  <si>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</si>
  <si>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</si>
  <si>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</si>
  <si>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</si>
  <si>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</si>
  <si>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</si>
  <si>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</si>
  <si>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</si>
  <si>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</si>
  <si>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</si>
  <si>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</si>
  <si>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</si>
  <si>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</si>
  <si>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</si>
  <si>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</si>
  <si>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</si>
  <si>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</si>
  <si>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</si>
  <si>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</si>
  <si>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</si>
  <si>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</si>
  <si>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</si>
  <si>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</si>
  <si>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</si>
  <si>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</si>
  <si>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</si>
  <si>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</si>
  <si>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</si>
  <si>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</si>
  <si>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</si>
  <si>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</si>
  <si>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</si>
  <si>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</si>
  <si>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</si>
  <si>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</si>
  <si>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</si>
  <si>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</si>
  <si>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</si>
  <si>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</si>
  <si>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</si>
  <si>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</si>
  <si>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</si>
  <si>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</si>
  <si>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</si>
  <si>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</si>
  <si>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</si>
  <si>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</si>
  <si>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</si>
  <si>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</si>
  <si>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</si>
  <si>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</si>
  <si>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</si>
  <si>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</si>
  <si>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</si>
  <si>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</si>
  <si>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</si>
  <si>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</si>
  <si>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</si>
  <si>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</si>
  <si>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</si>
  <si>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</si>
  <si>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</si>
  <si>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</si>
  <si>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</si>
  <si>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</si>
  <si>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</si>
  <si>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</si>
  <si>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</si>
  <si>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</si>
  <si>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</si>
  <si>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</si>
  <si>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</si>
  <si>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</si>
  <si>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</si>
  <si>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</si>
  <si>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</si>
  <si>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</si>
  <si>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</si>
  <si>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</si>
  <si>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</si>
  <si>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</si>
  <si>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</si>
  <si>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</si>
  <si>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</si>
  <si>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</si>
  <si>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</si>
  <si>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</si>
  <si>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</si>
  <si>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</si>
  <si>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</si>
  <si>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</si>
  <si>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</si>
  <si>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</si>
  <si>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</si>
  <si>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</si>
  <si>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</si>
  <si>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</si>
  <si>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</si>
  <si>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</si>
  <si>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</si>
  <si>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</si>
  <si>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</si>
  <si>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</si>
  <si>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</si>
  <si>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</si>
  <si>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</si>
  <si>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</si>
  <si>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</si>
  <si>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</si>
  <si>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</si>
  <si>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</si>
  <si>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</si>
  <si>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</si>
  <si>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</si>
  <si>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</si>
  <si>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</si>
  <si>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</si>
  <si>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</si>
  <si>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</si>
  <si>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</si>
  <si>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</si>
  <si>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</si>
  <si>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</si>
  <si>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</si>
  <si>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</si>
  <si>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</si>
  <si>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</si>
  <si>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</si>
  <si>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</si>
  <si>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</si>
  <si>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</si>
  <si>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</si>
  <si>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</si>
  <si>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</si>
  <si>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</si>
  <si>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</si>
  <si>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</si>
  <si>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</si>
  <si>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</si>
  <si>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</si>
  <si>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</si>
  <si>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</si>
  <si>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</si>
  <si>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</si>
  <si>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</si>
  <si>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</si>
  <si>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</si>
  <si>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</si>
  <si>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</si>
  <si>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</si>
  <si>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</si>
  <si>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</si>
  <si>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</si>
  <si>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</si>
  <si>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</si>
  <si>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</si>
  <si>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</si>
  <si>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</si>
  <si>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</si>
  <si>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</si>
  <si>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</si>
  <si>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</si>
  <si>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</si>
  <si>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</si>
  <si>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</si>
  <si>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</si>
  <si>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</si>
  <si>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</si>
  <si>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</si>
  <si>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</si>
  <si>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</si>
  <si>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</si>
  <si>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</si>
  <si>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</si>
  <si>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</si>
  <si>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</si>
  <si>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</si>
  <si>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</si>
  <si>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</si>
  <si>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</si>
  <si>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</si>
  <si>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</si>
  <si>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</si>
  <si>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</si>
  <si>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</si>
  <si>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</si>
  <si>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</si>
  <si>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</si>
  <si>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</si>
  <si>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</si>
  <si>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</si>
  <si>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</si>
  <si>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</si>
  <si>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</si>
  <si>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</si>
  <si>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</si>
  <si>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</si>
  <si>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</si>
  <si>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</si>
  <si>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</si>
  <si>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</si>
  <si>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</si>
  <si>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</si>
  <si>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</si>
  <si>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</si>
  <si>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</si>
  <si>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</si>
  <si>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</si>
  <si>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</si>
  <si>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</si>
  <si>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</si>
  <si>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</si>
  <si>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</si>
  <si>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</si>
  <si>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</si>
  <si>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</si>
  <si>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</si>
  <si>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</si>
  <si>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</si>
  <si>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</si>
  <si>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</si>
  <si>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</si>
  <si>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</si>
  <si>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</si>
  <si>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</si>
  <si>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</si>
  <si>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</si>
  <si>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</si>
  <si>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</si>
  <si>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</si>
  <si>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</si>
  <si>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</si>
  <si>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</si>
  <si>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</si>
  <si>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</si>
  <si>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</si>
  <si>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</si>
  <si>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</si>
  <si>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</si>
  <si>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</si>
  <si>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</si>
  <si>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</si>
  <si>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</si>
  <si>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</si>
  <si>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</si>
  <si>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</si>
  <si>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</si>
  <si>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</si>
  <si>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</si>
  <si>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</si>
  <si>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</si>
  <si>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</si>
  <si>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</si>
  <si>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</si>
  <si>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</si>
  <si>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</si>
  <si>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</si>
  <si>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</si>
  <si>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</si>
  <si>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</si>
  <si>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</si>
  <si>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</si>
  <si>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</si>
  <si>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</si>
  <si>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</si>
  <si>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</si>
  <si>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</si>
  <si>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</si>
  <si>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</si>
  <si>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</si>
  <si>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</si>
  <si>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</si>
  <si>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</si>
  <si>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</si>
  <si>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</si>
  <si>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</si>
  <si>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</si>
  <si>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</si>
  <si>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</si>
  <si>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</si>
  <si>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</si>
  <si>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</si>
  <si>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</si>
  <si>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</si>
  <si>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</si>
  <si>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</si>
  <si>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</si>
  <si>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</si>
  <si>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</si>
  <si>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</si>
  <si>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</si>
  <si>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</si>
  <si>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</si>
  <si>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</si>
  <si>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</si>
  <si>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</si>
  <si>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</si>
  <si>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</si>
  <si>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</si>
  <si>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</si>
  <si>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</si>
  <si>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</si>
  <si>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</si>
  <si>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</si>
  <si>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</si>
  <si>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</si>
  <si>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</si>
  <si>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</si>
  <si>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</si>
  <si>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</si>
  <si>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</si>
  <si>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</si>
  <si>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</si>
  <si>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</si>
  <si>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</si>
  <si>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</si>
  <si>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</si>
  <si>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</si>
  <si>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</si>
  <si>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</si>
  <si>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</si>
  <si>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</si>
  <si>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</si>
  <si>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</si>
  <si>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</si>
  <si>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</si>
  <si>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</si>
  <si>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</si>
  <si>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</si>
  <si>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</si>
  <si>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</si>
  <si>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</si>
  <si>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</si>
  <si>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</si>
  <si>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</si>
  <si>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</si>
  <si>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</si>
  <si>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</si>
  <si>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</si>
  <si>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</si>
  <si>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</si>
  <si>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</si>
  <si>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</si>
  <si>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</si>
  <si>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</si>
  <si>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</si>
  <si>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</si>
  <si>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</si>
  <si>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</si>
  <si>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</si>
  <si>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</si>
  <si>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</si>
  <si>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</si>
  <si>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</si>
  <si>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</si>
  <si>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</si>
  <si>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</si>
  <si>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</si>
  <si>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</si>
  <si>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</si>
  <si>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</si>
  <si>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</si>
  <si>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</si>
  <si>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</si>
  <si>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</si>
  <si>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</si>
  <si>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</si>
  <si>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</si>
  <si>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</si>
  <si>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</si>
  <si>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</si>
  <si>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</si>
  <si>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</si>
  <si>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</si>
  <si>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</si>
  <si>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</si>
  <si>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</si>
  <si>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</si>
  <si>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</si>
  <si>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</si>
  <si>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</si>
  <si>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</si>
  <si>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</si>
  <si>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</si>
  <si>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</si>
  <si>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</si>
  <si>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</si>
  <si>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</si>
  <si>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</si>
  <si>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</si>
  <si>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</si>
  <si>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</si>
  <si>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</si>
  <si>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</si>
  <si>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</si>
  <si>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</si>
  <si>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</si>
  <si>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</si>
  <si>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</si>
  <si>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</si>
  <si>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</si>
  <si>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</si>
  <si>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</si>
  <si>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</si>
  <si>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</si>
  <si>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</si>
  <si>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</si>
  <si>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</si>
  <si>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</si>
  <si>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</si>
  <si>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</si>
  <si>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</si>
  <si>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</si>
  <si>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</si>
  <si>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</si>
  <si>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</si>
  <si>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</si>
  <si>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</si>
  <si>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</si>
  <si>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</si>
  <si>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</si>
  <si>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</si>
  <si>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</si>
  <si>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</si>
  <si>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</si>
  <si>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</si>
  <si>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</si>
  <si>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</si>
  <si>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</si>
  <si>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</si>
  <si>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</si>
  <si>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</si>
  <si>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</si>
  <si>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</si>
  <si>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</si>
  <si>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</si>
  <si>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</si>
  <si>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</si>
  <si>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</si>
  <si>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</si>
  <si>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</si>
  <si>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</si>
  <si>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</si>
  <si>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</si>
  <si>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</si>
  <si>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</si>
  <si>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</si>
  <si>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</si>
  <si>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</si>
  <si>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</si>
  <si>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</si>
  <si>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</si>
  <si>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</si>
  <si>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</si>
  <si>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</si>
  <si>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</si>
  <si>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</si>
  <si>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</si>
  <si>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</si>
  <si>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</si>
  <si>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</si>
  <si>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</si>
  <si>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</si>
  <si>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</si>
  <si>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</si>
  <si>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</si>
  <si>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</si>
  <si>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</si>
  <si>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</si>
  <si>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</si>
  <si>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</si>
  <si>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</si>
  <si>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</si>
  <si>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</si>
  <si>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</si>
  <si>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</si>
  <si>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</si>
  <si>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</si>
  <si>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</si>
  <si>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</si>
  <si>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</si>
  <si>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</si>
  <si>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</si>
  <si>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</si>
  <si>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</si>
  <si>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</si>
  <si>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</si>
  <si>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</si>
  <si>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</si>
  <si>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</si>
  <si>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</si>
  <si>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</si>
  <si>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</si>
  <si>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</si>
  <si>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</si>
  <si>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</si>
  <si>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</si>
  <si>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</si>
  <si>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</si>
  <si>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</si>
  <si>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</si>
  <si>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</si>
  <si>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</si>
  <si>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</si>
  <si>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</si>
  <si>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</si>
  <si>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</si>
  <si>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</si>
  <si>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</si>
  <si>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</si>
  <si>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</si>
  <si>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</si>
  <si>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</si>
  <si>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</si>
  <si>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</si>
  <si>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</si>
  <si>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</si>
  <si>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</si>
  <si>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</si>
  <si>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</si>
  <si>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</si>
  <si>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</si>
  <si>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</si>
  <si>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</si>
  <si>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</si>
  <si>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</si>
  <si>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</si>
  <si>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</si>
  <si>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</si>
  <si>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</si>
  <si>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</si>
  <si>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</si>
  <si>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</si>
  <si>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</si>
  <si>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</si>
  <si>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</si>
  <si>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</si>
  <si>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</si>
  <si>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</si>
  <si>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</si>
  <si>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</si>
  <si>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</si>
  <si>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</si>
  <si>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</si>
  <si>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</si>
  <si>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</si>
  <si>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</si>
  <si>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</si>
  <si>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</si>
  <si>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</si>
  <si>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</si>
  <si>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</si>
  <si>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</si>
  <si>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</si>
  <si>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</si>
  <si>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</si>
  <si>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</si>
  <si>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</si>
  <si>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</si>
  <si>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</si>
  <si>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</si>
  <si>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</si>
  <si>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</si>
  <si>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</si>
  <si>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</si>
  <si>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</si>
  <si>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</si>
  <si>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</si>
  <si>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</si>
  <si>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</si>
  <si>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</si>
  <si>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</si>
  <si>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</si>
  <si>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</si>
  <si>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</si>
  <si>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</si>
  <si>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</si>
  <si>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</si>
  <si>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</si>
  <si>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</si>
  <si>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</si>
  <si>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</si>
  <si>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</si>
  <si>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</si>
  <si>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</si>
  <si>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</si>
  <si>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</si>
  <si>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</si>
  <si>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</si>
  <si>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</si>
  <si>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</si>
  <si>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</si>
  <si>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</si>
  <si>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</si>
  <si>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</si>
  <si>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</si>
  <si>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</si>
  <si>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</si>
  <si>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</si>
  <si>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</si>
  <si>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</si>
  <si>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</si>
  <si>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</si>
  <si>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</si>
  <si>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</si>
  <si>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</si>
  <si>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</si>
  <si>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</si>
  <si>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</si>
  <si>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</si>
  <si>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</si>
  <si>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</si>
  <si>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</si>
  <si>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</si>
  <si>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</si>
  <si>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</si>
  <si>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</si>
  <si>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</si>
  <si>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</si>
  <si>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</si>
  <si>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</si>
  <si>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</si>
  <si>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</si>
  <si>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</si>
  <si>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</si>
  <si>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</si>
  <si>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</si>
  <si>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</si>
  <si>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</si>
  <si>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</si>
  <si>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</si>
  <si>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</si>
  <si>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</si>
  <si>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</si>
  <si>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</si>
  <si>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</si>
  <si>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</si>
  <si>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</si>
  <si>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</si>
  <si>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</si>
  <si>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</si>
  <si>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</si>
  <si>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</si>
  <si>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</si>
  <si>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</si>
  <si>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</si>
  <si>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</si>
  <si>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</si>
  <si>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</si>
  <si>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</si>
  <si>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</si>
  <si>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</si>
  <si>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</si>
  <si>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</si>
  <si>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</si>
  <si>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</si>
  <si>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</si>
  <si>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</si>
  <si>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</si>
  <si>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</si>
  <si>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</si>
  <si>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</si>
  <si>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</si>
  <si>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</si>
  <si>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</si>
  <si>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</si>
  <si>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</si>
  <si>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</si>
  <si>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</si>
  <si>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</si>
  <si>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</si>
  <si>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</si>
  <si>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</si>
  <si>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</si>
  <si>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</si>
  <si>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</si>
  <si>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</si>
  <si>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</si>
  <si>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</si>
  <si>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</si>
  <si>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</si>
  <si>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</si>
  <si>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</si>
  <si>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</si>
  <si>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</si>
  <si>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</si>
  <si>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</si>
  <si>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</si>
  <si>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</si>
  <si>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</si>
  <si>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</si>
  <si>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</si>
  <si>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</si>
  <si>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</si>
  <si>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</si>
  <si>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</si>
  <si>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</si>
  <si>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</si>
  <si>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</si>
  <si>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</si>
  <si>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</si>
  <si>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</si>
  <si>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</si>
  <si>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</si>
  <si>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</si>
  <si>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</si>
  <si>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</si>
  <si>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</si>
  <si>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</si>
  <si>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</si>
  <si>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</si>
  <si>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</si>
  <si>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</si>
  <si>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</si>
  <si>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</si>
  <si>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</si>
  <si>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</si>
  <si>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</si>
  <si>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</si>
  <si>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</si>
  <si>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</si>
  <si>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</si>
  <si>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</si>
  <si>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</si>
  <si>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</si>
  <si>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</si>
  <si>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</si>
  <si>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</si>
  <si>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</si>
  <si>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</si>
  <si>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</si>
  <si>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</si>
  <si>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</si>
  <si>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</si>
  <si>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</si>
  <si>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</si>
  <si>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</si>
  <si>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</si>
  <si>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</si>
  <si>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</si>
  <si>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</si>
  <si>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</si>
  <si>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</si>
  <si>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</si>
  <si>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</si>
  <si>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</si>
  <si>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</si>
  <si>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</si>
  <si>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</si>
  <si>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</si>
  <si>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</si>
  <si>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</si>
  <si>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</si>
  <si>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</si>
  <si>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</si>
  <si>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</si>
  <si>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</si>
  <si>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</si>
  <si>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</si>
  <si>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</si>
  <si>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</si>
  <si>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</si>
  <si>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</si>
  <si>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</si>
  <si>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</si>
  <si>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</si>
  <si>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</si>
  <si>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</si>
  <si>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</si>
  <si>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</si>
  <si>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</si>
  <si>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</si>
  <si>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</si>
  <si>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</si>
  <si>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</si>
  <si>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</si>
  <si>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</si>
  <si>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</si>
  <si>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</si>
  <si>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</si>
  <si>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</si>
  <si>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</si>
  <si>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</si>
  <si>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</si>
  <si>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</si>
  <si>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</si>
  <si>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</si>
  <si>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</si>
  <si>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</si>
  <si>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</si>
  <si>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</si>
  <si>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</si>
  <si>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</si>
  <si>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</si>
  <si>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</si>
  <si>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</si>
  <si>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</si>
  <si>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</si>
  <si>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</si>
  <si>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</si>
  <si>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</si>
  <si>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</si>
  <si>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</si>
  <si>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</si>
  <si>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</si>
  <si>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</si>
  <si>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</si>
  <si>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</si>
  <si>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</si>
  <si>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</si>
  <si>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</si>
  <si>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</si>
  <si>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</si>
  <si>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</si>
  <si>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</si>
  <si>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</si>
  <si>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</si>
  <si>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</si>
  <si>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</si>
  <si>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</si>
  <si>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</si>
  <si>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</si>
  <si>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</si>
  <si>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</si>
  <si>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</si>
  <si>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</si>
  <si>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</si>
  <si>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</si>
  <si>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</si>
  <si>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</si>
  <si>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</si>
  <si>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</si>
  <si>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</si>
  <si>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</si>
  <si>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</si>
  <si>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</si>
  <si>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</si>
  <si>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</si>
  <si>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</si>
  <si>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</si>
  <si>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</si>
  <si>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</si>
  <si>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</si>
  <si>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</si>
  <si>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</si>
  <si>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</si>
  <si>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</si>
  <si>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</si>
  <si>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</si>
  <si>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</si>
  <si>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</si>
  <si>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</si>
  <si>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</si>
  <si>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</si>
  <si>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</si>
  <si>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</si>
  <si>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</si>
  <si>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</si>
  <si>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</si>
  <si>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</si>
  <si>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</si>
  <si>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</si>
  <si>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</si>
  <si>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</si>
  <si>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</si>
  <si>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</si>
  <si>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</si>
  <si>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</si>
  <si>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</si>
  <si>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</si>
  <si>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</si>
  <si>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</si>
  <si>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</si>
  <si>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</si>
  <si>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</si>
  <si>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</si>
  <si>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</si>
  <si>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</si>
  <si>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</si>
  <si>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</si>
  <si>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</si>
  <si>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</si>
  <si>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</si>
  <si>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</si>
  <si>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</si>
  <si>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</si>
  <si>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</si>
  <si>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</si>
  <si>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</si>
  <si>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</si>
  <si>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</si>
  <si>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</si>
  <si>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</si>
  <si>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</si>
  <si>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</si>
  <si>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</si>
  <si>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</si>
  <si>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</si>
  <si>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</si>
  <si>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</si>
  <si>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</si>
  <si>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</si>
  <si>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</si>
  <si>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</si>
  <si>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</si>
  <si>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</si>
  <si>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</si>
  <si>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</si>
  <si>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</si>
  <si>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</si>
  <si>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</si>
  <si>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</si>
  <si>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</si>
  <si>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</si>
  <si>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</si>
  <si>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</si>
  <si>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</si>
  <si>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</si>
  <si>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</si>
  <si>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</si>
  <si>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</si>
  <si>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</si>
  <si>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</si>
  <si>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</si>
  <si>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</si>
  <si>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</si>
  <si>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</si>
  <si>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</si>
  <si>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</si>
  <si>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</si>
  <si>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</si>
  <si>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</si>
  <si>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</si>
  <si>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</si>
  <si>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</si>
  <si>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</si>
  <si>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</si>
  <si>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</si>
  <si>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</si>
  <si>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</si>
  <si>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</si>
  <si>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</si>
  <si>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</si>
  <si>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</si>
  <si>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</si>
  <si>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</si>
  <si>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</si>
  <si>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</si>
  <si>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</si>
  <si>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</si>
  <si>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</si>
  <si>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</si>
  <si>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</si>
  <si>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</si>
  <si>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</si>
  <si>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</si>
  <si>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</si>
  <si>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</si>
  <si>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</si>
  <si>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</si>
  <si>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</si>
  <si>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</si>
  <si>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</si>
  <si>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</si>
  <si>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</si>
  <si>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</si>
  <si>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</si>
  <si>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</si>
  <si>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</si>
  <si>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</si>
  <si>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</si>
  <si>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</si>
  <si>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</si>
  <si>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</si>
  <si>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</si>
  <si>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</si>
  <si>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</si>
  <si>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</si>
  <si>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</si>
  <si>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</si>
  <si>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</si>
  <si>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</si>
  <si>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</si>
  <si>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</si>
  <si>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</si>
  <si>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</si>
  <si>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</si>
  <si>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</si>
  <si>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</si>
  <si>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</si>
  <si>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</si>
  <si>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</si>
  <si>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</si>
  <si>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</si>
  <si>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</si>
  <si>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</si>
  <si>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</si>
  <si>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</si>
  <si>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</si>
  <si>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</si>
  <si>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</si>
  <si>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</si>
  <si>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</si>
  <si>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</si>
  <si>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</si>
  <si>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</si>
  <si>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</si>
  <si>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</si>
  <si>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</si>
  <si>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</si>
  <si>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</si>
  <si>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</si>
  <si>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</si>
  <si>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</si>
  <si>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</si>
  <si>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</si>
  <si>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</si>
  <si>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</si>
  <si>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</si>
  <si>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</si>
  <si>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</si>
  <si>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</si>
  <si>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</si>
  <si>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</si>
  <si>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</si>
  <si>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</si>
  <si>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</si>
  <si>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</si>
  <si>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</si>
  <si>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</si>
  <si>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</si>
  <si>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</si>
  <si>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</si>
  <si>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</si>
  <si>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</si>
  <si>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</si>
  <si>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</si>
  <si>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</si>
  <si>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</si>
  <si>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</si>
  <si>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</si>
  <si>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</si>
  <si>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</si>
  <si>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</si>
  <si>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</si>
  <si>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</si>
  <si>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</si>
  <si>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</si>
  <si>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</si>
  <si>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</si>
  <si>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</si>
  <si>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</si>
  <si>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</si>
  <si>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</si>
  <si>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</si>
  <si>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</si>
  <si>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</si>
  <si>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</si>
  <si>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</si>
  <si>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</si>
  <si>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</si>
  <si>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</si>
  <si>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</si>
  <si>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</si>
  <si>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</si>
  <si>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</si>
  <si>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</si>
  <si>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</si>
  <si>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</si>
  <si>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</si>
  <si>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</si>
  <si>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</si>
  <si>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</si>
  <si>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</si>
  <si>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</si>
  <si>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</si>
  <si>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</si>
  <si>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</si>
  <si>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</si>
  <si>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</si>
  <si>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</si>
  <si>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</si>
  <si>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</si>
  <si>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</si>
  <si>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</si>
  <si>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</si>
  <si>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</si>
  <si>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</si>
  <si>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</si>
  <si>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</si>
  <si>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</si>
  <si>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</si>
  <si>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</si>
  <si>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</si>
  <si>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</si>
  <si>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</si>
  <si>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</si>
  <si>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</si>
  <si>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</si>
  <si>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</si>
  <si>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</si>
  <si>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</si>
  <si>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</si>
  <si>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</si>
  <si>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</si>
  <si>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</si>
  <si>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</si>
  <si>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</si>
  <si>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</si>
  <si>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</si>
  <si>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</si>
  <si>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</si>
  <si>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</si>
  <si>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</si>
  <si>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</si>
  <si>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</si>
  <si>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</si>
  <si>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</si>
  <si>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</si>
  <si>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</si>
  <si>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</si>
  <si>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</si>
  <si>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</si>
  <si>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</si>
  <si>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</si>
  <si>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</si>
  <si>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</si>
  <si>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</si>
  <si>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</si>
  <si>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</si>
  <si>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</si>
  <si>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</si>
  <si>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</si>
  <si>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</si>
  <si>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</si>
  <si>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</si>
  <si>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</si>
  <si>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</si>
  <si>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</si>
  <si>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</si>
  <si>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</si>
  <si>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</si>
  <si>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</si>
  <si>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</si>
  <si>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</si>
  <si>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</si>
  <si>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</si>
  <si>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</si>
  <si>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</si>
  <si>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</si>
  <si>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</si>
  <si>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</si>
  <si>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</si>
  <si>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</si>
  <si>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</si>
  <si>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</si>
  <si>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</si>
  <si>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</si>
  <si>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</si>
  <si>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</si>
  <si>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</si>
  <si>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</si>
  <si>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</si>
  <si>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</si>
  <si>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</si>
  <si>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</si>
  <si>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</si>
  <si>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</si>
  <si>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</si>
  <si>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</si>
  <si>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</si>
  <si>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</si>
  <si>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</si>
  <si>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</si>
  <si>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</si>
  <si>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</si>
  <si>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</si>
  <si>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</si>
  <si>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</si>
  <si>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</si>
  <si>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</si>
  <si>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</si>
  <si>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</si>
  <si>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</si>
  <si>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</si>
  <si>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</si>
  <si>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</si>
  <si>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</si>
  <si>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</si>
  <si>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</si>
  <si>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</si>
  <si>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</si>
  <si>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</si>
  <si>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</si>
  <si>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</si>
  <si>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</si>
  <si>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</si>
  <si>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</si>
  <si>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</si>
  <si>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</si>
  <si>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</si>
  <si>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</si>
  <si>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</si>
  <si>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</si>
  <si>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</si>
  <si>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</si>
  <si>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</si>
  <si>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</si>
  <si>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</si>
  <si>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</si>
  <si>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</si>
  <si>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</si>
  <si>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</si>
  <si>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</si>
  <si>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</si>
  <si>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</si>
  <si>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</si>
  <si>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</si>
  <si>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</si>
  <si>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</si>
  <si>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</si>
  <si>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</si>
  <si>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</si>
  <si>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</si>
  <si>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</si>
  <si>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</si>
  <si>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</si>
  <si>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</si>
  <si>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</si>
  <si>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</si>
  <si>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</si>
  <si>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</si>
  <si>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</si>
  <si>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</si>
  <si>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</si>
  <si>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</si>
  <si>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</si>
  <si>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</si>
  <si>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</si>
  <si>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</si>
  <si>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</si>
  <si>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</si>
  <si>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</si>
  <si>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</si>
  <si>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</si>
  <si>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</si>
  <si>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</si>
  <si>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</si>
  <si>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</si>
  <si>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</si>
  <si>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</si>
  <si>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</si>
  <si>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</si>
  <si>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</si>
  <si>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</si>
  <si>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</si>
  <si>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</si>
  <si>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</si>
  <si>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</si>
  <si>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</si>
  <si>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</si>
  <si>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</si>
  <si>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</si>
  <si>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</si>
  <si>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</si>
  <si>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</si>
  <si>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</si>
  <si>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</si>
  <si>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</si>
  <si>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</si>
  <si>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</si>
  <si>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</si>
  <si>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</si>
  <si>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</si>
  <si>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</si>
  <si>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</si>
  <si>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</si>
  <si>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</si>
  <si>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</si>
  <si>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</si>
  <si>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</si>
  <si>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</si>
  <si>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</si>
  <si>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</si>
  <si>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</si>
  <si>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</si>
  <si>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</si>
  <si>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</si>
  <si>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</si>
  <si>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</si>
  <si>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</si>
  <si>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</si>
  <si>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</si>
  <si>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</si>
  <si>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</si>
  <si>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</si>
  <si>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</si>
  <si>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</si>
  <si>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</si>
  <si>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</si>
  <si>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</si>
  <si>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</si>
  <si>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</si>
  <si>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</si>
  <si>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</si>
  <si>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</si>
  <si>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</si>
  <si>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</si>
  <si>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</si>
  <si>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</si>
  <si>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</si>
  <si>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</si>
  <si>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</si>
  <si>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</si>
  <si>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</si>
  <si>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</si>
  <si>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</si>
  <si>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</si>
  <si>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</si>
  <si>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</si>
  <si>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</si>
  <si>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</si>
  <si>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</si>
  <si>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</si>
  <si>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</si>
  <si>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</si>
  <si>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</si>
  <si>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</si>
  <si>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</si>
  <si>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</si>
  <si>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</si>
  <si>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</si>
  <si>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</si>
  <si>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</si>
  <si>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</si>
  <si>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</si>
  <si>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</si>
  <si>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</si>
  <si>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</si>
  <si>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</si>
  <si>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</si>
  <si>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</si>
  <si>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</si>
  <si>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</si>
  <si>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</si>
  <si>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</si>
  <si>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</si>
  <si>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</si>
  <si>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</si>
  <si>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</si>
  <si>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</si>
  <si>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</si>
  <si>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</si>
  <si>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</si>
  <si>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</si>
  <si>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</si>
  <si>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</si>
  <si>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</si>
  <si>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</si>
  <si>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</si>
  <si>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</si>
  <si>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</si>
  <si>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</si>
  <si>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</si>
  <si>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</si>
  <si>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</si>
  <si>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</si>
  <si>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</si>
  <si>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</si>
  <si>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</si>
  <si>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</si>
  <si>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</si>
  <si>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</si>
  <si>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</si>
  <si>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</si>
  <si>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</si>
  <si>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</si>
  <si>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</si>
  <si>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</si>
  <si>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</si>
  <si>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</si>
  <si>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</si>
  <si>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</si>
  <si>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</si>
  <si>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</si>
  <si>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</si>
  <si>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</si>
  <si>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</si>
  <si>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</si>
  <si>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</si>
  <si>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</si>
  <si>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</si>
  <si>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</si>
  <si>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</si>
  <si>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</si>
  <si>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</si>
  <si>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</si>
  <si>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</si>
  <si>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</si>
  <si>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</si>
  <si>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</si>
  <si>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</si>
  <si>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</si>
  <si>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</si>
  <si>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</si>
  <si>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</si>
  <si>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</si>
  <si>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</si>
  <si>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</si>
  <si>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</si>
  <si>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</si>
  <si>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</si>
  <si>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</si>
  <si>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</si>
  <si>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</si>
  <si>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</si>
  <si>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</si>
  <si>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</si>
  <si>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</si>
  <si>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</si>
  <si>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</si>
  <si>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</si>
  <si>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</si>
  <si>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</si>
  <si>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</si>
  <si>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</si>
  <si>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</si>
  <si>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</si>
  <si>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</si>
  <si>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</si>
  <si>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</si>
  <si>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</si>
  <si>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</si>
  <si>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</si>
  <si>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</si>
  <si>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</si>
  <si>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</si>
  <si>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</si>
  <si>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</si>
  <si>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</si>
  <si>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</si>
  <si>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</si>
  <si>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</si>
  <si>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</si>
  <si>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</si>
  <si>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</si>
  <si>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</si>
  <si>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</si>
  <si>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</si>
  <si>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</si>
  <si>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</si>
  <si>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</si>
  <si>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</si>
  <si>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</si>
  <si>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</si>
  <si>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</si>
  <si>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</si>
  <si>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</si>
  <si>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</si>
  <si>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</si>
  <si>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</si>
  <si>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</si>
  <si>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</si>
  <si>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</si>
  <si>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</si>
  <si>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</si>
  <si>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</si>
  <si>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</si>
  <si>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</si>
  <si>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</si>
  <si>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</si>
  <si>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</si>
  <si>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</si>
  <si>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</si>
  <si>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</si>
  <si>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</si>
  <si>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</si>
  <si>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</si>
  <si>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</si>
  <si>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</si>
  <si>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</si>
  <si>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</si>
  <si>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</si>
  <si>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</si>
  <si>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</si>
  <si>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</si>
  <si>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</si>
  <si>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</si>
  <si>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</si>
  <si>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</si>
  <si>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</si>
  <si>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</si>
  <si>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</si>
  <si>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</si>
  <si>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</si>
  <si>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</si>
  <si>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</si>
  <si>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</si>
  <si>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</si>
  <si>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</si>
  <si>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</si>
  <si>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</si>
  <si>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</si>
  <si>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</si>
  <si>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</si>
  <si>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</si>
  <si>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</si>
  <si>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</si>
  <si>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</si>
  <si>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</si>
  <si>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</si>
  <si>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</si>
  <si>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</si>
  <si>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</si>
  <si>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</si>
  <si>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</si>
  <si>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</si>
  <si>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</si>
  <si>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</si>
  <si>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</si>
  <si>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</si>
  <si>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</si>
  <si>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</si>
  <si>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</si>
  <si>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</si>
  <si>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</si>
  <si>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</si>
  <si>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</si>
  <si>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</si>
  <si>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</si>
  <si>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</si>
  <si>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</si>
  <si>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</si>
  <si>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</si>
  <si>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</si>
  <si>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</si>
  <si>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</si>
  <si>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</si>
  <si>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</si>
  <si>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</si>
  <si>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</si>
  <si>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</si>
  <si>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</si>
  <si>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</si>
  <si>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</si>
  <si>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</si>
  <si>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</si>
  <si>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</si>
  <si>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</si>
  <si>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</si>
  <si>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</si>
  <si>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</si>
  <si>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</si>
  <si>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</si>
  <si>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</si>
  <si>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</si>
  <si>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</si>
  <si>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</si>
  <si>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</si>
  <si>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</si>
  <si>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</si>
  <si>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</si>
  <si>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</si>
  <si>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</si>
  <si>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</si>
  <si>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</si>
  <si>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</si>
  <si>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</si>
  <si>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</si>
  <si>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</si>
  <si>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</si>
  <si>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</si>
  <si>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</si>
  <si>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</si>
  <si>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</si>
  <si>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</si>
  <si>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</si>
  <si>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</si>
  <si>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</si>
  <si>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</si>
  <si>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</si>
  <si>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</si>
  <si>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</si>
  <si>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</si>
  <si>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</si>
  <si>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</si>
  <si>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</si>
  <si>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</si>
  <si>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</si>
  <si>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</si>
  <si>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</si>
  <si>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</si>
  <si>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</si>
  <si>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</si>
  <si>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</si>
  <si>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</si>
  <si>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</si>
  <si>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</si>
  <si>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</si>
  <si>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</si>
  <si>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</si>
  <si>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</si>
  <si>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</si>
  <si>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</si>
  <si>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</si>
  <si>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</si>
  <si>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</si>
  <si>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</si>
  <si>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</si>
  <si>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</si>
  <si>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</si>
  <si>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</si>
  <si>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</si>
  <si>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</si>
  <si>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</si>
  <si>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</si>
  <si>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</si>
  <si>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</si>
  <si>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</si>
  <si>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</si>
  <si>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</si>
  <si>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</si>
  <si>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</si>
  <si>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</si>
  <si>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</si>
  <si>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</si>
  <si>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</si>
  <si>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</si>
  <si>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</si>
  <si>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</si>
  <si>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</si>
  <si>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</si>
  <si>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</si>
  <si>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</si>
  <si>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</si>
  <si>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</si>
  <si>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</si>
  <si>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</si>
  <si>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</si>
  <si>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</si>
  <si>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</si>
  <si>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</si>
  <si>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</si>
  <si>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</si>
  <si>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</si>
  <si>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</si>
  <si>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</si>
  <si>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</si>
  <si>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</si>
  <si>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</si>
  <si>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</si>
  <si>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</si>
  <si>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</si>
  <si>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</si>
  <si>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</si>
  <si>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</si>
  <si>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</si>
  <si>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</si>
  <si>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</si>
  <si>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</si>
  <si>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</si>
  <si>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</si>
  <si>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</si>
  <si>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</si>
  <si>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</si>
  <si>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</si>
  <si>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</si>
  <si>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</si>
  <si>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</si>
  <si>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</si>
  <si>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</si>
  <si>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</si>
  <si>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</si>
  <si>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</si>
  <si>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</si>
  <si>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</si>
  <si>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</si>
  <si>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</si>
  <si>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</si>
  <si>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</si>
  <si>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</si>
  <si>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</si>
  <si>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</si>
  <si>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</si>
  <si>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</si>
  <si>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</si>
  <si>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</si>
  <si>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</si>
  <si>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</si>
  <si>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</si>
  <si>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</si>
  <si>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</si>
  <si>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</si>
  <si>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</si>
  <si>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</si>
  <si>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</si>
  <si>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</si>
  <si>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</si>
  <si>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</si>
  <si>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</si>
  <si>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</si>
  <si>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</si>
  <si>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</si>
  <si>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</si>
  <si>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</si>
  <si>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</si>
  <si>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</si>
  <si>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</si>
  <si>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</si>
  <si>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</si>
  <si>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</si>
  <si>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</si>
  <si>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</si>
  <si>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</si>
  <si>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</si>
  <si>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</si>
  <si>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</si>
  <si>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</si>
  <si>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</si>
  <si>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</si>
  <si>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</si>
  <si>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</si>
  <si>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</si>
  <si>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</si>
  <si>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</si>
  <si>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</si>
  <si>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</si>
  <si>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</si>
  <si>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</si>
  <si>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</si>
  <si>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</si>
  <si>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</si>
  <si>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</si>
  <si>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</si>
  <si>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</si>
  <si>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</si>
  <si>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</si>
  <si>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</si>
  <si>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</si>
  <si>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</si>
  <si>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</si>
  <si>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</si>
  <si>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</si>
  <si>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</si>
  <si>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</si>
  <si>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</si>
  <si>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</si>
  <si>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</si>
  <si>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</si>
  <si>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</si>
  <si>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</si>
  <si>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</si>
  <si>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</si>
  <si>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</si>
  <si>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</si>
  <si>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</si>
  <si>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</si>
  <si>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</si>
  <si>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</si>
  <si>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</si>
  <si>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</si>
  <si>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</si>
  <si>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</si>
  <si>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</si>
  <si>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</si>
  <si>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</si>
  <si>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</si>
  <si>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</si>
  <si>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</si>
  <si>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</si>
  <si>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</si>
  <si>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</si>
  <si>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</si>
  <si>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</si>
  <si>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</si>
  <si>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</si>
  <si>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</si>
  <si>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</si>
  <si>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</si>
  <si>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</si>
  <si>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</si>
  <si>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</si>
  <si>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</si>
  <si>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</si>
  <si>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</si>
  <si>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</si>
  <si>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</si>
  <si>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</si>
  <si>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</si>
  <si>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</si>
  <si>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</si>
  <si>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</si>
  <si>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</si>
  <si>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</si>
  <si>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</si>
  <si>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</si>
  <si>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</si>
  <si>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</si>
  <si>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</si>
  <si>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</si>
  <si>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</si>
  <si>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</si>
  <si>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</si>
  <si>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</si>
  <si>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</si>
  <si>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</si>
  <si>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</si>
  <si>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</si>
  <si>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</si>
  <si>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</si>
  <si>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</si>
  <si>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</si>
  <si>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</si>
  <si>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</si>
  <si>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</si>
  <si>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</si>
  <si>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</si>
  <si>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</si>
  <si>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</si>
  <si>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</si>
  <si>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</si>
  <si>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</si>
  <si>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</si>
  <si>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</si>
  <si>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</si>
  <si>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</si>
  <si>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</si>
  <si>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</si>
  <si>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</si>
  <si>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</si>
  <si>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</si>
  <si>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</si>
  <si>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</si>
  <si>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</si>
  <si>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</si>
  <si>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</si>
  <si>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</si>
  <si>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</si>
  <si>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</si>
  <si>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</si>
  <si>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</si>
  <si>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</si>
  <si>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</si>
  <si>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</si>
  <si>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</si>
  <si>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</si>
  <si>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</si>
  <si>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</si>
  <si>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</si>
  <si>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</si>
  <si>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</si>
  <si>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</si>
  <si>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</si>
  <si>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</si>
  <si>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</si>
  <si>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</si>
  <si>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</si>
  <si>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</si>
  <si>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</si>
  <si>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</si>
  <si>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</si>
  <si>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</si>
  <si>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</si>
  <si>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</si>
  <si>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</si>
  <si>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</si>
  <si>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</si>
  <si>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</si>
  <si>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</si>
  <si>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</si>
  <si>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</si>
  <si>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</si>
  <si>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</si>
  <si>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</si>
  <si>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</si>
  <si>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</si>
  <si>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</si>
  <si>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</si>
  <si>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</si>
  <si>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</si>
  <si>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</si>
  <si>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</si>
  <si>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</si>
  <si>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</si>
  <si>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</si>
  <si>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</si>
  <si>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</si>
  <si>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</si>
  <si>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</si>
  <si>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</si>
  <si>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</si>
  <si>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</si>
  <si>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</si>
  <si>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</si>
  <si>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</si>
  <si>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</si>
  <si>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</si>
  <si>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</si>
  <si>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</si>
  <si>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</si>
  <si>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</si>
  <si>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</si>
  <si>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</si>
  <si>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</si>
  <si>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</si>
  <si>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</si>
  <si>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</si>
  <si>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</si>
  <si>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</si>
  <si>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</si>
  <si>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</si>
  <si>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</si>
  <si>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</si>
  <si>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</si>
  <si>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</si>
  <si>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</si>
  <si>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</si>
  <si>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</si>
  <si>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</si>
  <si>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</si>
  <si>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</si>
  <si>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</si>
  <si>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</si>
  <si>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</si>
  <si>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</si>
  <si>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</si>
  <si>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</si>
  <si>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</si>
  <si>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</si>
  <si>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</si>
  <si>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</si>
  <si>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</si>
  <si>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</si>
  <si>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</si>
  <si>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</si>
  <si>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</si>
  <si>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</si>
  <si>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</si>
  <si>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</si>
  <si>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</si>
  <si>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</si>
  <si>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</si>
  <si>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</si>
  <si>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</si>
  <si>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</si>
  <si>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</si>
  <si>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</si>
  <si>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</si>
  <si>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</si>
  <si>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</si>
  <si>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</si>
  <si>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</si>
  <si>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</si>
  <si>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</si>
  <si>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</si>
  <si>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</si>
  <si>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</si>
  <si>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</si>
  <si>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</si>
  <si>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</si>
  <si>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</si>
  <si>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</si>
  <si>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</si>
  <si>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</si>
  <si>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</si>
  <si>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</si>
  <si>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</si>
  <si>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</si>
  <si>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</si>
  <si>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</si>
  <si>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</si>
  <si>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</si>
  <si>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</si>
  <si>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</si>
  <si>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</si>
  <si>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</si>
  <si>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</si>
  <si>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</si>
  <si>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</si>
  <si>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</si>
  <si>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</si>
  <si>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</si>
  <si>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</si>
  <si>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</si>
  <si>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</si>
  <si>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</si>
  <si>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</si>
  <si>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</si>
  <si>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</si>
  <si>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</si>
  <si>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</si>
  <si>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</si>
  <si>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</si>
  <si>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</si>
  <si>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</si>
  <si>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</si>
  <si>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</si>
  <si>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</si>
  <si>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</si>
  <si>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</si>
  <si>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</si>
  <si>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</si>
  <si>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</si>
  <si>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</si>
  <si>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</si>
  <si>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</si>
  <si>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</si>
  <si>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</si>
  <si>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</si>
  <si>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</si>
  <si>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</si>
  <si>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</si>
  <si>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</si>
  <si>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</si>
  <si>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</si>
  <si>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</si>
  <si>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</si>
  <si>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</si>
  <si>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</si>
  <si>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</si>
  <si>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</si>
  <si>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</si>
  <si>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</si>
  <si>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</si>
  <si>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</si>
  <si>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</si>
  <si>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</si>
  <si>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</si>
  <si>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</si>
  <si>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</si>
  <si>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</si>
  <si>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</si>
  <si>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</si>
  <si>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</si>
  <si>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</si>
  <si>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</si>
  <si>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</si>
  <si>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</si>
  <si>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</si>
  <si>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</si>
  <si>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</si>
  <si>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</si>
  <si>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</si>
  <si>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</si>
  <si>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</si>
  <si>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</si>
  <si>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</si>
  <si>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</si>
  <si>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</si>
  <si>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</si>
  <si>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</si>
  <si>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</si>
  <si>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</si>
  <si>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</si>
  <si>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</si>
  <si>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</si>
  <si>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</si>
  <si>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</si>
  <si>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</si>
  <si>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</si>
  <si>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</si>
  <si>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</si>
  <si>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</si>
  <si>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</si>
  <si>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</si>
  <si>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</si>
  <si>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</si>
  <si>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</si>
  <si>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</si>
  <si>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</si>
  <si>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</si>
  <si>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</si>
  <si>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</si>
  <si>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</si>
  <si>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</si>
  <si>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</si>
  <si>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</si>
  <si>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</si>
  <si>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</si>
  <si>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</si>
  <si>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</si>
  <si>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</si>
  <si>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</si>
  <si>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</si>
  <si>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</si>
  <si>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</si>
  <si>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</si>
  <si>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</si>
  <si>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</si>
  <si>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</si>
  <si>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</si>
  <si>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</si>
  <si>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</si>
  <si>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</si>
  <si>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</si>
  <si>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</si>
  <si>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</si>
  <si>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</si>
  <si>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</si>
  <si>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</si>
  <si>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</si>
  <si>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</si>
  <si>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</si>
  <si>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</si>
  <si>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</si>
  <si>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</si>
  <si>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</si>
  <si>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</si>
  <si>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</si>
  <si>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</si>
  <si>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</si>
  <si>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</si>
  <si>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</si>
  <si>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</si>
  <si>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</si>
  <si>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</si>
  <si>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</si>
  <si>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</si>
  <si>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</si>
  <si>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</si>
  <si>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</si>
  <si>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</si>
  <si>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</si>
  <si>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</si>
  <si>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</si>
  <si>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</si>
  <si>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</si>
  <si>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</si>
  <si>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</si>
  <si>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</si>
  <si>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</si>
  <si>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</si>
  <si>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</si>
  <si>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</si>
  <si>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</si>
  <si>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</si>
  <si>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</si>
  <si>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</si>
  <si>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</si>
  <si>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</si>
  <si>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</si>
  <si>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</si>
  <si>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</si>
  <si>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</si>
  <si>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</si>
  <si>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</si>
  <si>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</si>
  <si>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</si>
  <si>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</si>
  <si>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</si>
  <si>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</si>
  <si>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</si>
  <si>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</si>
  <si>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</si>
  <si>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</si>
  <si>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</si>
  <si>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</si>
  <si>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</si>
  <si>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</si>
  <si>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</si>
  <si>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</si>
  <si>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</si>
  <si>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</si>
  <si>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</si>
  <si>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</si>
  <si>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</si>
  <si>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</si>
  <si>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</si>
  <si>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</si>
  <si>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</si>
  <si>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</si>
  <si>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</si>
  <si>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</si>
  <si>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</si>
  <si>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</si>
  <si>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</si>
  <si>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</si>
  <si>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</si>
  <si>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</si>
  <si>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</si>
  <si>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</si>
  <si>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</si>
  <si>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</si>
  <si>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</si>
  <si>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</si>
  <si>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</si>
  <si>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</si>
  <si>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</si>
  <si>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</si>
  <si>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</si>
  <si>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</si>
  <si>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</si>
  <si>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</si>
  <si>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</si>
  <si>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</si>
  <si>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</si>
  <si>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</si>
  <si>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</si>
  <si>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</si>
  <si>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</si>
  <si>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</si>
  <si>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</si>
  <si>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</si>
  <si>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</si>
  <si>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</si>
  <si>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</si>
  <si>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</si>
  <si>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</si>
  <si>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</si>
  <si>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</si>
  <si>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</si>
  <si>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</si>
  <si>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</si>
  <si>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</si>
  <si>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</si>
  <si>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</si>
  <si>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</si>
  <si>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</si>
  <si>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</si>
  <si>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</si>
  <si>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</si>
  <si>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</si>
  <si>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</si>
  <si>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</si>
  <si>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</si>
  <si>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</si>
  <si>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</si>
  <si>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</si>
  <si>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</si>
  <si>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</si>
  <si>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</si>
  <si>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</si>
  <si>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</si>
  <si>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</si>
  <si>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</si>
  <si>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</si>
  <si>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</si>
  <si>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</si>
  <si>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</si>
  <si>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</si>
  <si>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</si>
  <si>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</si>
  <si>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</si>
  <si>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</si>
  <si>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</si>
  <si>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</si>
  <si>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</si>
  <si>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</si>
  <si>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</si>
  <si>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</si>
  <si>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</si>
  <si>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</si>
  <si>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</si>
  <si>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</si>
  <si>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</si>
  <si>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</si>
  <si>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</si>
  <si>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</si>
  <si>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</si>
  <si>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</si>
  <si>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</si>
  <si>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</si>
  <si>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</si>
  <si>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</si>
  <si>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</si>
  <si>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</si>
  <si>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</si>
  <si>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</si>
  <si>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</si>
  <si>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</si>
  <si>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</si>
  <si>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</si>
  <si>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</si>
  <si>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</si>
  <si>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</si>
  <si>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</si>
  <si>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</si>
  <si>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</si>
  <si>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</si>
  <si>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</si>
  <si>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</si>
  <si>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</si>
  <si>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</si>
  <si>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</si>
  <si>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</si>
  <si>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</si>
  <si>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</si>
  <si>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</si>
  <si>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</si>
  <si>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</si>
  <si>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</si>
  <si>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</si>
  <si>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</si>
  <si>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</si>
  <si>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</si>
  <si>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</si>
  <si>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</si>
  <si>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</si>
  <si>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</si>
  <si>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</si>
  <si>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</si>
  <si>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</si>
  <si>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</si>
  <si>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</si>
  <si>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</si>
  <si>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</si>
  <si>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</si>
  <si>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</si>
  <si>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</si>
  <si>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</si>
  <si>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</si>
  <si>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</si>
  <si>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</si>
  <si>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</si>
  <si>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</si>
  <si>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</si>
  <si>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</si>
  <si>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</si>
  <si>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</si>
  <si>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</si>
  <si>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</si>
  <si>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</si>
  <si>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</si>
  <si>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</si>
  <si>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</si>
  <si>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</si>
  <si>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</si>
  <si>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</si>
  <si>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</si>
  <si>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</si>
  <si>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</si>
  <si>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</si>
  <si>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</si>
  <si>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</si>
  <si>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</si>
  <si>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</si>
  <si>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</si>
  <si>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</si>
  <si>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</si>
  <si>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</si>
  <si>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</si>
  <si>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</si>
  <si>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</si>
  <si>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</si>
  <si>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</si>
  <si>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</si>
  <si>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</si>
  <si>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</si>
  <si>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</si>
  <si>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</si>
  <si>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</si>
  <si>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</si>
  <si>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</si>
  <si>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</si>
  <si>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</si>
  <si>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</si>
  <si>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</si>
  <si>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</si>
  <si>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</si>
  <si>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</si>
  <si>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</si>
  <si>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</si>
  <si>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</si>
  <si>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</si>
  <si>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</si>
  <si>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</si>
  <si>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</si>
  <si>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</si>
  <si>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</si>
  <si>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</si>
  <si>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</si>
  <si>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</si>
  <si>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</si>
  <si>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</si>
  <si>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</si>
  <si>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</si>
  <si>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</si>
  <si>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</si>
  <si>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</si>
  <si>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</si>
  <si>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</si>
  <si>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</si>
  <si>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</si>
  <si>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</si>
  <si>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</si>
  <si>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</si>
  <si>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</si>
  <si>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</si>
  <si>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</si>
  <si>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</si>
  <si>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</si>
  <si>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</si>
  <si>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</si>
  <si>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</si>
  <si>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</si>
  <si>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</si>
  <si>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</si>
  <si>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</si>
  <si>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</si>
  <si>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</si>
  <si>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</si>
  <si>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</si>
  <si>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</si>
  <si>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</si>
  <si>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</si>
  <si>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</si>
  <si>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</si>
  <si>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</si>
  <si>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</si>
  <si>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</si>
  <si>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</si>
  <si>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</si>
  <si>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</si>
  <si>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</si>
  <si>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</si>
  <si>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</si>
  <si>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</si>
  <si>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</si>
  <si>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</si>
  <si>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</si>
  <si>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</si>
  <si>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</si>
  <si>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</si>
  <si>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</si>
  <si>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</si>
  <si>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</si>
  <si>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</si>
  <si>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</si>
  <si>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</si>
  <si>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</si>
  <si>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</si>
  <si>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</si>
  <si>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</si>
  <si>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</si>
  <si>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</si>
  <si>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</si>
  <si>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</si>
  <si>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</si>
  <si>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</si>
  <si>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</si>
  <si>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</si>
  <si>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</si>
  <si>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</si>
  <si>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</si>
  <si>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</si>
  <si>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</si>
  <si>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</si>
  <si>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</si>
  <si>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</si>
  <si>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</si>
  <si>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</si>
  <si>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</si>
  <si>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</si>
  <si>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</si>
  <si>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</si>
  <si>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</si>
  <si>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</si>
  <si>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</si>
  <si>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</si>
  <si>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</si>
  <si>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</si>
  <si>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</si>
  <si>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</si>
  <si>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</si>
  <si>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</si>
  <si>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</si>
  <si>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</si>
  <si>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</si>
  <si>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</si>
  <si>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</si>
  <si>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</si>
  <si>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</si>
  <si>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</si>
  <si>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</si>
  <si>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</si>
  <si>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</si>
  <si>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</si>
  <si>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</si>
  <si>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</si>
  <si>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</si>
  <si>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</si>
  <si>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</si>
  <si>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</si>
  <si>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</si>
  <si>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</si>
  <si>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</si>
  <si>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</si>
  <si>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</si>
  <si>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</si>
  <si>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</si>
  <si>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</si>
  <si>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</si>
  <si>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</si>
  <si>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</si>
  <si>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</si>
  <si>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</si>
  <si>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</si>
  <si>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</si>
  <si>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</si>
  <si>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</si>
  <si>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</si>
  <si>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</si>
  <si>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</si>
  <si>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</si>
  <si>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</si>
  <si>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</si>
  <si>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</si>
  <si>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</si>
  <si>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</si>
  <si>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</si>
  <si>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</si>
  <si>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</si>
  <si>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</si>
  <si>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</si>
  <si>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</si>
  <si>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</si>
  <si>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</si>
  <si>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</si>
  <si>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</si>
  <si>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</si>
  <si>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</si>
  <si>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</si>
  <si>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</si>
  <si>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</si>
  <si>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</si>
  <si>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</si>
  <si>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</si>
  <si>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</si>
  <si>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</si>
  <si>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</si>
  <si>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</si>
  <si>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</si>
  <si>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</si>
  <si>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</si>
  <si>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</si>
  <si>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</si>
  <si>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</si>
  <si>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</si>
  <si>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</si>
  <si>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</si>
  <si>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</si>
  <si>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</si>
  <si>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</si>
  <si>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</si>
  <si>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</si>
  <si>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</si>
  <si>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</si>
  <si>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</si>
  <si>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</si>
  <si>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</si>
  <si>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</si>
  <si>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</si>
  <si>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</si>
  <si>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</si>
  <si>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</si>
  <si>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</si>
  <si>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</si>
  <si>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</si>
  <si>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</si>
  <si>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</si>
  <si>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</si>
  <si>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</si>
  <si>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</si>
  <si>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</si>
  <si>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</si>
  <si>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</si>
  <si>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</si>
  <si>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</si>
  <si>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</si>
  <si>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</si>
  <si>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</si>
  <si>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</si>
  <si>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</si>
  <si>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</si>
  <si>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</si>
  <si>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</si>
  <si>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</si>
  <si>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</si>
  <si>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</si>
  <si>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</si>
  <si>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</si>
  <si>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</si>
  <si>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</si>
  <si>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</si>
  <si>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</si>
  <si>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</si>
  <si>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</si>
  <si>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</si>
  <si>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</si>
  <si>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</si>
  <si>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</si>
  <si>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</si>
  <si>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</si>
  <si>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</si>
  <si>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</si>
  <si>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</si>
  <si>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</si>
  <si>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</si>
  <si>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</si>
  <si>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</si>
  <si>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</si>
  <si>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</si>
  <si>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</si>
  <si>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</si>
  <si>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</si>
  <si>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</si>
  <si>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</si>
  <si>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</si>
  <si>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</si>
  <si>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</si>
  <si>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</si>
  <si>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</si>
  <si>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</si>
  <si>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</si>
  <si>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</si>
  <si>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</si>
  <si>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</si>
  <si>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</si>
  <si>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</si>
  <si>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</si>
  <si>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</si>
  <si>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</si>
  <si>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</si>
  <si>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</si>
  <si>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</si>
  <si>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</si>
  <si>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</si>
  <si>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</si>
  <si>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</si>
  <si>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</si>
  <si>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</si>
  <si>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</si>
  <si>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</si>
  <si>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</si>
  <si>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</si>
  <si>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</si>
  <si>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</si>
  <si>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</si>
  <si>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</si>
  <si>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</si>
  <si>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</si>
  <si>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</si>
  <si>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</si>
  <si>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</si>
  <si>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</si>
  <si>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</si>
  <si>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</si>
  <si>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</si>
  <si>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</si>
  <si>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</si>
  <si>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</si>
  <si>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</si>
  <si>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</si>
  <si>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</si>
  <si>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</si>
  <si>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</si>
  <si>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</si>
  <si>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</si>
  <si>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</si>
  <si>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</si>
  <si>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</si>
  <si>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</si>
  <si>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</si>
  <si>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</si>
  <si>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</si>
  <si>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</si>
  <si>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</si>
  <si>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</si>
  <si>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</si>
  <si>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</si>
  <si>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</si>
  <si>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</si>
  <si>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</si>
  <si>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</si>
  <si>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</si>
  <si>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</si>
  <si>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</si>
  <si>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</si>
  <si>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</si>
  <si>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</si>
  <si>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</si>
  <si>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</si>
  <si>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</si>
  <si>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</si>
  <si>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</si>
  <si>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</si>
  <si>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</si>
  <si>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</si>
  <si>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</si>
  <si>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</si>
  <si>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</si>
  <si>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</si>
  <si>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</si>
  <si>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</si>
  <si>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</si>
  <si>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</si>
  <si>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</si>
  <si>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</si>
  <si>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</si>
  <si>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</si>
  <si>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</si>
  <si>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</si>
  <si>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</si>
  <si>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</si>
  <si>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</si>
  <si>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</si>
  <si>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</si>
  <si>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</si>
  <si>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</si>
  <si>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</si>
  <si>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</si>
  <si>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</si>
  <si>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</si>
  <si>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</si>
  <si>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</si>
  <si>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</si>
  <si>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</si>
  <si>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</si>
  <si>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</si>
  <si>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</si>
  <si>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</si>
  <si>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</si>
  <si>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</si>
  <si>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</si>
  <si>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</si>
  <si>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</si>
  <si>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</si>
  <si>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</si>
  <si>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</si>
  <si>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</si>
  <si>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</si>
  <si>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</si>
  <si>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</si>
  <si>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</si>
  <si>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</si>
  <si>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</si>
  <si>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</si>
  <si>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</si>
  <si>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</si>
  <si>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</si>
  <si>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</si>
  <si>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</si>
  <si>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</si>
  <si>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</si>
  <si>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</si>
  <si>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</si>
  <si>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</si>
  <si>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</si>
  <si>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</si>
  <si>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</si>
  <si>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</si>
  <si>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</si>
  <si>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</si>
  <si>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</si>
  <si>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</si>
  <si>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</si>
  <si>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</si>
  <si>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</si>
  <si>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</si>
  <si>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</si>
  <si>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</si>
  <si>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</si>
  <si>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</si>
  <si>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</si>
  <si>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</si>
  <si>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</si>
  <si>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</si>
  <si>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</si>
  <si>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</si>
  <si>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</si>
  <si>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</si>
  <si>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</si>
  <si>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</si>
  <si>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</si>
  <si>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</si>
  <si>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</si>
  <si>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</si>
  <si>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</si>
  <si>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</si>
  <si>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</si>
  <si>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</si>
  <si>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</si>
  <si>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</si>
  <si>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</si>
  <si>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</si>
  <si>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</si>
  <si>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</si>
  <si>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</si>
  <si>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</si>
  <si>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</si>
  <si>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</si>
  <si>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</si>
  <si>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</si>
  <si>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</si>
  <si>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</si>
  <si>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</si>
  <si>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</si>
  <si>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</si>
  <si>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</si>
  <si>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</si>
  <si>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</si>
  <si>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</si>
  <si>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</si>
  <si>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</si>
  <si>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</si>
  <si>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</si>
  <si>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</si>
  <si>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</si>
  <si>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</si>
  <si>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</si>
  <si>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</si>
  <si>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</si>
  <si>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</si>
  <si>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</si>
  <si>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</si>
  <si>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</si>
  <si>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</si>
  <si>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</si>
  <si>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</si>
  <si>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</si>
  <si>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</si>
  <si>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</si>
  <si>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</si>
  <si>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</si>
  <si>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</si>
  <si>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</si>
  <si>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</si>
  <si>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</si>
  <si>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</si>
  <si>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</si>
  <si>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</si>
  <si>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</si>
  <si>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</si>
  <si>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</si>
  <si>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</si>
  <si>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</si>
  <si>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</si>
  <si>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</si>
  <si>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</si>
  <si>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</si>
  <si>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</si>
  <si>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</si>
  <si>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</si>
  <si>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</si>
  <si>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</si>
  <si>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</si>
  <si>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</si>
  <si>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</si>
  <si>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</si>
  <si>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</si>
  <si>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</si>
  <si>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</si>
  <si>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</si>
  <si>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</si>
  <si>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</si>
  <si>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</si>
  <si>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</si>
  <si>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</si>
  <si>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</si>
  <si>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</si>
  <si>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</si>
  <si>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</si>
  <si>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</si>
  <si>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</si>
  <si>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</si>
  <si>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</si>
  <si>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</si>
  <si>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</si>
  <si>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</si>
  <si>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</si>
  <si>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</si>
  <si>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</si>
  <si>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</si>
  <si>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</si>
  <si>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</si>
  <si>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</si>
  <si>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</si>
  <si>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</si>
  <si>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</si>
  <si>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</si>
  <si>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</si>
  <si>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</si>
  <si>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</si>
  <si>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</si>
  <si>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</si>
  <si>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</si>
  <si>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</si>
  <si>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</si>
  <si>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</si>
  <si>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</si>
  <si>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</si>
  <si>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</si>
  <si>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</si>
  <si>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</si>
  <si>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</si>
  <si>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</si>
  <si>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</si>
  <si>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</si>
  <si>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</si>
  <si>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</si>
  <si>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</si>
  <si>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</si>
  <si>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</si>
  <si>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</si>
  <si>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</si>
  <si>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</si>
  <si>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</si>
  <si>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</si>
  <si>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</si>
  <si>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</si>
  <si>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</si>
  <si>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</si>
  <si>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</si>
  <si>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</si>
  <si>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</si>
  <si>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</si>
  <si>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</si>
  <si>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</si>
  <si>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</si>
  <si>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</si>
  <si>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</si>
  <si>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</si>
  <si>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</si>
  <si>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</si>
  <si>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</si>
  <si>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</si>
  <si>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</si>
  <si>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</si>
  <si>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</si>
  <si>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</si>
  <si>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</si>
  <si>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</si>
  <si>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</si>
  <si>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</si>
  <si>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</si>
  <si>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</si>
  <si>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</si>
  <si>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</si>
  <si>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</si>
  <si>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</si>
  <si>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</si>
  <si>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</si>
  <si>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</si>
  <si>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</si>
  <si>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</si>
  <si>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</si>
  <si>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</si>
  <si>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</si>
  <si>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</si>
  <si>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</si>
  <si>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</si>
  <si>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</si>
  <si>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</si>
  <si>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</si>
  <si>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</si>
  <si>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</si>
  <si>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</si>
  <si>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</si>
  <si>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</si>
  <si>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</si>
  <si>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</si>
  <si>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</si>
  <si>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</si>
  <si>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</si>
  <si>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</si>
  <si>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</si>
  <si>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</si>
  <si>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</si>
  <si>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</si>
  <si>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</si>
  <si>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</si>
  <si>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</si>
  <si>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</si>
  <si>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</si>
  <si>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</si>
  <si>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</si>
  <si>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</si>
  <si>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</si>
  <si>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</si>
  <si>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</si>
  <si>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</si>
  <si>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</si>
  <si>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</si>
  <si>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</si>
  <si>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</si>
  <si>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</si>
  <si>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</si>
  <si>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</si>
  <si>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</si>
  <si>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</si>
  <si>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</si>
  <si>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</si>
  <si>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</si>
  <si>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</si>
  <si>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</si>
  <si>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</si>
  <si>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</si>
  <si>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</si>
  <si>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</si>
  <si>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</si>
  <si>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</si>
  <si>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</si>
  <si>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</si>
  <si>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</si>
  <si>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</si>
  <si>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</si>
  <si>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</si>
  <si>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</si>
  <si>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</si>
  <si>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</si>
  <si>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</si>
  <si>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</si>
  <si>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</si>
  <si>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</si>
  <si>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</si>
  <si>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</si>
  <si>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</si>
  <si>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</si>
  <si>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</si>
  <si>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</si>
  <si>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</si>
  <si>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</si>
  <si>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</si>
  <si>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</si>
  <si>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</si>
  <si>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</si>
  <si>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</si>
  <si>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</si>
  <si>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</si>
  <si>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</si>
  <si>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</si>
  <si>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</si>
  <si>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</si>
  <si>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</si>
  <si>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</si>
  <si>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</si>
  <si>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</si>
  <si>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</si>
  <si>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</si>
  <si>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</si>
  <si>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</si>
  <si>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</si>
  <si>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</si>
  <si>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</si>
  <si>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</si>
  <si>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</si>
  <si>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</si>
  <si>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</si>
  <si>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</si>
  <si>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</si>
  <si>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</si>
  <si>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</si>
  <si>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</si>
  <si>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</si>
  <si>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</si>
  <si>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</si>
  <si>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</si>
  <si>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</si>
  <si>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</si>
  <si>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</si>
  <si>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</si>
  <si>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</si>
  <si>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</si>
  <si>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</si>
  <si>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</si>
  <si>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</si>
  <si>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</si>
  <si>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</si>
  <si>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</si>
  <si>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</si>
  <si>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</si>
  <si>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</si>
  <si>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</si>
  <si>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</si>
  <si>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</si>
  <si>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</si>
  <si>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</si>
  <si>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</si>
  <si>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</si>
  <si>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</si>
  <si>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</si>
  <si>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</si>
  <si>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</si>
  <si>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</si>
  <si>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</si>
  <si>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</si>
  <si>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</si>
  <si>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</si>
  <si>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</si>
  <si>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</si>
  <si>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</si>
  <si>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</si>
  <si>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</si>
  <si>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</si>
  <si>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</si>
  <si>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</si>
  <si>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</si>
  <si>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</si>
  <si>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</si>
  <si>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</si>
  <si>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</si>
  <si>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</si>
  <si>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</si>
  <si>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</si>
  <si>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</si>
  <si>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</si>
  <si>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</si>
  <si>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</si>
  <si>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</si>
  <si>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</si>
  <si>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</si>
  <si>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</si>
  <si>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</si>
  <si>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</si>
  <si>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</si>
  <si>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</si>
  <si>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</si>
  <si>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</si>
  <si>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</si>
  <si>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</si>
  <si>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</si>
  <si>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</si>
  <si>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</si>
  <si>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</si>
  <si>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</si>
  <si>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</si>
  <si>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</si>
  <si>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</si>
  <si>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</si>
  <si>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</si>
  <si>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</si>
  <si>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</si>
  <si>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</si>
  <si>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</si>
  <si>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</si>
  <si>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</si>
  <si>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</si>
  <si>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</si>
  <si>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</si>
  <si>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</si>
  <si>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</si>
  <si>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</si>
  <si>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</si>
  <si>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</si>
  <si>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</si>
  <si>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</si>
  <si>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</si>
  <si>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</si>
  <si>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</si>
  <si>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</si>
  <si>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</si>
  <si>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</si>
  <si>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</si>
  <si>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</si>
  <si>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</si>
  <si>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</si>
  <si>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</si>
  <si>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</si>
  <si>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</si>
  <si>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</si>
  <si>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</si>
  <si>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</si>
  <si>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</si>
  <si>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</si>
  <si>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</si>
  <si>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</si>
  <si>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</si>
  <si>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</si>
  <si>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</si>
  <si>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</si>
  <si>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</si>
  <si>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</si>
  <si>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</si>
  <si>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</si>
  <si>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</si>
  <si>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</si>
  <si>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</si>
  <si>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</si>
  <si>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</si>
  <si>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</si>
  <si>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</si>
  <si>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</si>
  <si>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</si>
  <si>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</si>
  <si>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</si>
  <si>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</si>
  <si>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</si>
  <si>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</si>
  <si>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</si>
  <si>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</si>
  <si>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</si>
  <si>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</si>
  <si>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</si>
  <si>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</si>
  <si>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</si>
  <si>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</si>
  <si>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</si>
  <si>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</si>
  <si>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</si>
  <si>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</si>
  <si>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</si>
  <si>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</si>
  <si>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</si>
  <si>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</si>
  <si>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</si>
  <si>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</si>
  <si>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</si>
  <si>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</si>
  <si>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</si>
  <si>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</si>
  <si>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</si>
  <si>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</si>
  <si>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</si>
  <si>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</si>
  <si>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</si>
  <si>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</si>
  <si>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</si>
  <si>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</si>
  <si>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</si>
  <si>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</si>
  <si>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</si>
  <si>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</si>
  <si>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</si>
  <si>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</si>
  <si>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</si>
  <si>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</si>
  <si>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</si>
  <si>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</si>
  <si>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</si>
  <si>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</si>
  <si>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</si>
  <si>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</si>
  <si>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</si>
  <si>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</si>
  <si>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</si>
  <si>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</si>
  <si>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</si>
  <si>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</si>
  <si>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</si>
  <si>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</si>
  <si>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</si>
  <si>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</si>
  <si>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</si>
  <si>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</si>
  <si>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</si>
  <si>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</si>
  <si>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</si>
  <si>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</si>
  <si>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</si>
  <si>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</si>
  <si>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</si>
  <si>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</si>
  <si>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</si>
  <si>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</si>
  <si>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</si>
  <si>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</si>
  <si>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</si>
  <si>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</si>
  <si>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</si>
  <si>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</si>
  <si>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</si>
  <si>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</si>
  <si>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</si>
  <si>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</si>
  <si>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</si>
  <si>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</si>
  <si>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</si>
  <si>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</si>
  <si>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</si>
  <si>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</si>
  <si>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</si>
  <si>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</si>
  <si>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</si>
  <si>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</si>
  <si>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</si>
  <si>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</si>
  <si>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</si>
  <si>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</si>
  <si>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</si>
  <si>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</si>
  <si>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</si>
  <si>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</si>
  <si>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</si>
  <si>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</si>
  <si>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</si>
  <si>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</si>
  <si>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</si>
  <si>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</si>
  <si>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</si>
  <si>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</si>
  <si>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</si>
  <si>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</si>
  <si>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</si>
  <si>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</si>
  <si>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</si>
  <si>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</si>
  <si>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</si>
  <si>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</si>
  <si>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</si>
  <si>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</si>
  <si>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</si>
  <si>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</si>
  <si>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</si>
  <si>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</si>
  <si>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</si>
  <si>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</si>
  <si>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</si>
  <si>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</si>
  <si>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</si>
  <si>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</si>
  <si>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</si>
  <si>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</si>
  <si>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</si>
  <si>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</si>
  <si>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</si>
  <si>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</si>
  <si>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</si>
  <si>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</si>
  <si>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</si>
  <si>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</si>
  <si>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</si>
  <si>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</si>
  <si>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</si>
  <si>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</si>
  <si>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</si>
  <si>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</si>
  <si>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</si>
  <si>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</si>
  <si>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</si>
  <si>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</si>
  <si>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</si>
  <si>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</si>
  <si>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</si>
  <si>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</si>
  <si>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</si>
  <si>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</si>
  <si>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</si>
  <si>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</si>
  <si>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</si>
  <si>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</si>
  <si>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</si>
  <si>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</si>
  <si>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</si>
  <si>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</si>
  <si>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</si>
  <si>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</si>
  <si>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</si>
  <si>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</si>
  <si>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</si>
  <si>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</si>
  <si>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</si>
  <si>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</si>
  <si>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</si>
  <si>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</si>
  <si>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</si>
  <si>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</si>
  <si>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</si>
  <si>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</si>
  <si>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</si>
  <si>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</si>
  <si>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</si>
  <si>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</si>
  <si>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</si>
  <si>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</si>
  <si>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</si>
  <si>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</si>
  <si>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</si>
  <si>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</si>
  <si>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</si>
  <si>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</si>
  <si>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</si>
  <si>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</si>
  <si>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</si>
  <si>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</si>
  <si>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</si>
  <si>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</si>
  <si>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</si>
  <si>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</si>
  <si>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</si>
  <si>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</si>
  <si>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</si>
  <si>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</si>
  <si>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</si>
  <si>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</si>
  <si>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</si>
  <si>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</si>
  <si>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</si>
  <si>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</si>
  <si>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</si>
  <si>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</si>
  <si>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</si>
  <si>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</si>
  <si>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</si>
  <si>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</si>
  <si>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</si>
  <si>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</si>
  <si>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</si>
  <si>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</si>
  <si>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</si>
  <si>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</si>
  <si>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</si>
  <si>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</si>
  <si>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</si>
  <si>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</si>
  <si>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</si>
  <si>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</si>
  <si>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</si>
  <si>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</si>
  <si>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</si>
  <si>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</si>
  <si>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</si>
  <si>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</si>
  <si>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</si>
  <si>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</si>
  <si>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</si>
  <si>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</si>
  <si>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</si>
  <si>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</si>
  <si>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</si>
  <si>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</si>
  <si>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</si>
  <si>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</si>
  <si>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</si>
  <si>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</si>
  <si>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</si>
  <si>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</si>
  <si>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</si>
  <si>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</si>
  <si>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</si>
  <si>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</si>
  <si>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</si>
  <si>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</si>
  <si>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</si>
  <si>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</si>
  <si>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</si>
  <si>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</si>
  <si>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</si>
  <si>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</si>
  <si>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</si>
  <si>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</si>
  <si>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</si>
  <si>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</si>
  <si>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</si>
  <si>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</si>
  <si>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</si>
  <si>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</si>
  <si>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</si>
  <si>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</si>
  <si>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</si>
  <si>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</si>
  <si>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</si>
  <si>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</si>
  <si>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</si>
  <si>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</si>
  <si>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</si>
  <si>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</si>
  <si>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</si>
  <si>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</si>
  <si>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</si>
  <si>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</si>
  <si>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</si>
  <si>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</si>
  <si>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</si>
  <si>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</si>
  <si>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</si>
  <si>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</si>
  <si>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</si>
  <si>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</si>
  <si>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</si>
  <si>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</si>
  <si>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</si>
  <si>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</si>
  <si>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</si>
  <si>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</si>
  <si>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</si>
  <si>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</si>
  <si>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</si>
  <si>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</si>
  <si>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</si>
  <si>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</si>
  <si>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</si>
  <si>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</si>
  <si>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</si>
  <si>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</si>
  <si>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</si>
  <si>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</si>
  <si>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</si>
  <si>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</si>
  <si>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</si>
  <si>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</si>
  <si>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</si>
  <si>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</si>
  <si>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</si>
  <si>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</si>
  <si>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</si>
  <si>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</si>
  <si>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</si>
  <si>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</si>
  <si>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</si>
  <si>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</si>
  <si>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</si>
  <si>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</si>
  <si>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</si>
  <si>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</si>
  <si>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</si>
  <si>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</si>
  <si>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</si>
  <si>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</si>
  <si>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</si>
  <si>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</si>
  <si>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</si>
  <si>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</si>
  <si>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</si>
  <si>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</si>
  <si>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</si>
  <si>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</si>
  <si>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</si>
  <si>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</si>
  <si>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</si>
  <si>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</si>
  <si>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</si>
  <si>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</si>
  <si>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</si>
  <si>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</si>
  <si>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</si>
  <si>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</si>
  <si>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</si>
  <si>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</si>
  <si>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</si>
  <si>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</si>
  <si>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</si>
  <si>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</si>
  <si>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</si>
  <si>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</si>
  <si>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</si>
  <si>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</si>
  <si>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</si>
  <si>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</si>
  <si>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</si>
  <si>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</si>
  <si>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</si>
  <si>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</si>
  <si>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</si>
  <si>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</si>
  <si>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</si>
  <si>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</si>
  <si>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</si>
  <si>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</si>
  <si>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</si>
  <si>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</si>
  <si>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</si>
  <si>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</si>
  <si>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</si>
  <si>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</si>
  <si>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</si>
  <si>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</si>
  <si>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</si>
  <si>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</si>
  <si>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</si>
  <si>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</si>
  <si>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</si>
  <si>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</si>
  <si>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</si>
  <si>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</si>
  <si>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</si>
  <si>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</si>
  <si>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</si>
  <si>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</si>
  <si>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</si>
  <si>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</si>
  <si>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</si>
  <si>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</si>
  <si>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</si>
  <si>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</si>
  <si>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</si>
  <si>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</si>
  <si>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</si>
  <si>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</si>
  <si>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</si>
  <si>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</si>
  <si>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</si>
  <si>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</si>
  <si>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</si>
  <si>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</si>
  <si>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</si>
  <si>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</si>
  <si>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</si>
  <si>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</si>
  <si>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</si>
  <si>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</si>
  <si>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</si>
  <si>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</si>
  <si>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</si>
  <si>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</si>
  <si>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</si>
  <si>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</si>
  <si>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</si>
  <si>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</si>
  <si>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</si>
  <si>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</si>
  <si>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</si>
  <si>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</si>
  <si>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</si>
  <si>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</si>
  <si>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</si>
  <si>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</si>
  <si>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</si>
  <si>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</si>
  <si>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</si>
  <si>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</si>
  <si>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</si>
  <si>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</si>
  <si>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</si>
  <si>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</si>
  <si>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</si>
  <si>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</si>
  <si>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</si>
  <si>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</si>
  <si>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</si>
  <si>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</si>
  <si>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</si>
  <si>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</si>
  <si>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</si>
  <si>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</si>
  <si>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</si>
  <si>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</si>
  <si>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</si>
  <si>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</si>
  <si>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</si>
  <si>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</si>
  <si>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</si>
  <si>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</si>
  <si>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</si>
  <si>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</si>
  <si>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</si>
  <si>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</si>
  <si>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</si>
  <si>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</si>
  <si>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</si>
  <si>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</si>
  <si>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</si>
  <si>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</si>
  <si>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</si>
  <si>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</si>
  <si>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</si>
  <si>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</si>
  <si>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</si>
  <si>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</si>
  <si>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</si>
  <si>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</si>
  <si>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</si>
  <si>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</si>
  <si>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</si>
  <si>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</si>
  <si>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</si>
  <si>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</si>
  <si>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</si>
  <si>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</si>
  <si>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</si>
  <si>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</si>
  <si>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</si>
  <si>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</si>
  <si>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</si>
  <si>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</si>
  <si>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</si>
  <si>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</si>
  <si>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</si>
  <si>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</si>
  <si>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</si>
  <si>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</si>
  <si>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</si>
  <si>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</si>
  <si>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</si>
  <si>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</si>
  <si>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</si>
  <si>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</si>
  <si>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</si>
  <si>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</si>
  <si>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</si>
  <si>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</si>
  <si>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</si>
  <si>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</si>
  <si>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</si>
  <si>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</si>
  <si>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</si>
  <si>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</si>
  <si>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</si>
  <si>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</si>
  <si>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</si>
  <si>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</si>
  <si>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</si>
  <si>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</si>
  <si>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</si>
  <si>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</si>
  <si>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</si>
  <si>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</si>
  <si>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</si>
  <si>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</si>
  <si>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</si>
  <si>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</si>
  <si>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</si>
  <si>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</si>
  <si>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</si>
  <si>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</si>
  <si>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</si>
  <si>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</si>
  <si>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</si>
  <si>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</si>
  <si>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</si>
  <si>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</si>
  <si>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</si>
  <si>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</si>
  <si>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</si>
  <si>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</si>
  <si>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</si>
  <si>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</si>
  <si>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</si>
  <si>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</si>
  <si>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</si>
  <si>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</si>
  <si>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</si>
  <si>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</si>
  <si>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</si>
  <si>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</si>
  <si>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</si>
  <si>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</si>
  <si>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</si>
  <si>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</si>
  <si>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</si>
  <si>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</si>
  <si>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</si>
  <si>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</si>
  <si>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</si>
  <si>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</si>
  <si>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</si>
  <si>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</si>
  <si>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</si>
  <si>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</si>
  <si>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</si>
  <si>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</si>
  <si>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</si>
  <si>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</si>
  <si>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</si>
  <si>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</si>
  <si>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</si>
  <si>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</si>
  <si>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</si>
  <si>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</si>
  <si>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</si>
  <si>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</si>
  <si>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</si>
  <si>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</si>
  <si>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</si>
  <si>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</si>
  <si>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</si>
  <si>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</si>
  <si>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</si>
  <si>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</si>
  <si>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</si>
  <si>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</si>
  <si>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</si>
  <si>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</si>
  <si>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</si>
  <si>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</si>
  <si>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</si>
  <si>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</si>
  <si>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</si>
  <si>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</si>
  <si>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</si>
  <si>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</si>
  <si>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</si>
  <si>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</si>
  <si>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</si>
  <si>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</si>
  <si>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</si>
  <si>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</si>
  <si>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</si>
  <si>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</si>
  <si>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</si>
  <si>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</si>
  <si>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</si>
  <si>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</si>
  <si>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</si>
  <si>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</si>
  <si>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</si>
  <si>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</si>
  <si>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</si>
  <si>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</si>
  <si>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</si>
  <si>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</si>
  <si>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</si>
  <si>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</si>
  <si>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</si>
  <si>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</si>
  <si>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</si>
  <si>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</si>
  <si>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</si>
  <si>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</si>
  <si>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</si>
  <si>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</si>
  <si>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</si>
  <si>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</si>
  <si>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</si>
  <si>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</si>
  <si>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</si>
  <si>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</si>
  <si>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</si>
  <si>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</si>
  <si>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</si>
  <si>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</si>
  <si>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</si>
  <si>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</si>
  <si>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</si>
  <si>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</si>
  <si>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</si>
  <si>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</si>
  <si>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</si>
  <si>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</si>
  <si>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</si>
  <si>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</si>
  <si>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</si>
  <si>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</si>
  <si>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</si>
  <si>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</si>
  <si>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</si>
  <si>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</si>
  <si>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</si>
  <si>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</si>
  <si>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</si>
  <si>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</si>
  <si>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</si>
  <si>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</si>
  <si>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</si>
  <si>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</si>
  <si>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</si>
  <si>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</si>
  <si>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</si>
  <si>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</si>
  <si>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</si>
  <si>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</si>
  <si>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</si>
  <si>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</si>
  <si>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</si>
  <si>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</si>
  <si>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</si>
  <si>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</si>
  <si>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</si>
  <si>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</si>
  <si>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</si>
  <si>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</si>
  <si>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</si>
  <si>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</si>
  <si>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</si>
  <si>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</si>
  <si>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</si>
  <si>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</si>
  <si>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</si>
  <si>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</si>
  <si>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</si>
  <si>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</si>
  <si>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</si>
  <si>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</si>
  <si>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</si>
  <si>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</si>
  <si>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</si>
  <si>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</si>
  <si>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</si>
  <si>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</si>
  <si>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</si>
  <si>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</si>
  <si>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</si>
  <si>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</si>
  <si>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</si>
  <si>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</si>
  <si>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</si>
  <si>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</si>
  <si>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</si>
  <si>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</si>
  <si>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</si>
  <si>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</si>
  <si>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</si>
  <si>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</si>
  <si>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</si>
  <si>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</si>
  <si>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</si>
  <si>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</si>
  <si>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</si>
  <si>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</si>
  <si>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</si>
  <si>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</si>
  <si>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</si>
  <si>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</si>
  <si>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</si>
  <si>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</si>
  <si>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</si>
  <si>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</si>
  <si>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</si>
  <si>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</si>
  <si>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</si>
  <si>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</si>
  <si>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</si>
  <si>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</si>
  <si>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</si>
  <si>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</si>
  <si>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</si>
  <si>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</si>
  <si>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</si>
  <si>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</si>
  <si>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</si>
  <si>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</si>
  <si>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</si>
  <si>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</si>
  <si>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</si>
  <si>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</si>
  <si>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</si>
  <si>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</si>
  <si>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</si>
  <si>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</si>
  <si>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</si>
  <si>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</si>
  <si>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</si>
  <si>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</si>
  <si>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</si>
  <si>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</si>
  <si>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</si>
  <si>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</si>
  <si>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</si>
  <si>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</si>
  <si>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</si>
  <si>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</si>
  <si>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</si>
  <si>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</si>
  <si>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</si>
  <si>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</si>
  <si>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</si>
  <si>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</si>
  <si>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</si>
  <si>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</si>
  <si>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</si>
  <si>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</si>
  <si>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</si>
  <si>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</si>
  <si>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</si>
  <si>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</si>
  <si>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</si>
  <si>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</si>
  <si>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</si>
  <si>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</si>
  <si>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</si>
  <si>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</si>
  <si>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</si>
  <si>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</si>
  <si>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</si>
  <si>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</si>
  <si>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</si>
  <si>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</si>
  <si>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</si>
  <si>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</si>
  <si>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</si>
  <si>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</si>
  <si>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</si>
  <si>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</si>
  <si>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</si>
  <si>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</si>
  <si>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</si>
  <si>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</si>
  <si>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</si>
  <si>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</si>
  <si>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</si>
  <si>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</si>
  <si>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</si>
  <si>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</si>
  <si>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</si>
  <si>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</si>
  <si>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</si>
  <si>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</si>
  <si>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</si>
  <si>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</si>
  <si>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</si>
  <si>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</si>
  <si>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</si>
  <si>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</si>
  <si>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</si>
  <si>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</si>
  <si>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</si>
  <si>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</si>
  <si>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</si>
  <si>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</si>
  <si>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</si>
  <si>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</si>
  <si>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</si>
  <si>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</si>
  <si>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</si>
  <si>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</si>
  <si>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</si>
  <si>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</si>
  <si>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</si>
  <si>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</si>
  <si>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</si>
  <si>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</si>
  <si>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</si>
  <si>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</si>
  <si>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</si>
  <si>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</si>
  <si>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</si>
  <si>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</si>
  <si>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</si>
  <si>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</si>
  <si>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</si>
  <si>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</si>
  <si>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</si>
  <si>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</si>
  <si>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</si>
  <si>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</si>
  <si>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</si>
  <si>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</si>
  <si>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</si>
  <si>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</si>
  <si>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</si>
  <si>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</si>
  <si>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</si>
  <si>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</si>
  <si>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</si>
  <si>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</si>
  <si>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</si>
  <si>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</si>
  <si>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</si>
  <si>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</si>
  <si>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</si>
  <si>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</si>
  <si>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</si>
  <si>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</si>
  <si>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</si>
  <si>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</si>
  <si>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</si>
  <si>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</si>
  <si>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</si>
  <si>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</si>
  <si>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</si>
  <si>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</si>
  <si>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</si>
  <si>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</si>
  <si>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</si>
  <si>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</si>
  <si>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</si>
  <si>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</si>
  <si>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</si>
  <si>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</si>
  <si>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</si>
  <si>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</si>
  <si>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</si>
  <si>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</si>
  <si>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</si>
  <si>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</si>
  <si>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</si>
  <si>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</si>
  <si>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</si>
  <si>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</si>
  <si>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</si>
  <si>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</si>
  <si>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</si>
  <si>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</si>
  <si>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</si>
  <si>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</si>
  <si>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</si>
  <si>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</si>
  <si>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</si>
  <si>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</si>
  <si>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</si>
  <si>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</si>
  <si>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</si>
  <si>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</si>
  <si>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</si>
  <si>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</si>
  <si>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</si>
  <si>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</si>
  <si>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</si>
  <si>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</si>
  <si>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</si>
  <si>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</si>
  <si>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</si>
  <si>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</si>
  <si>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</si>
  <si>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</si>
  <si>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</si>
  <si>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</si>
  <si>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</si>
  <si>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</si>
  <si>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</si>
  <si>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</si>
  <si>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</si>
  <si>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</si>
  <si>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</si>
  <si>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</si>
  <si>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</si>
  <si>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</si>
  <si>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</si>
  <si>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</si>
  <si>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</si>
  <si>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</si>
  <si>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</si>
  <si>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</si>
  <si>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</si>
  <si>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</si>
  <si>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</si>
  <si>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</si>
  <si>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</si>
  <si>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</si>
  <si>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</si>
  <si>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</si>
  <si>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</si>
  <si>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</si>
  <si>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</si>
  <si>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</si>
  <si>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</si>
  <si>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</si>
  <si>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</si>
  <si>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</si>
  <si>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</si>
  <si>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</si>
  <si>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</si>
  <si>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</si>
  <si>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</si>
  <si>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</si>
  <si>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</si>
  <si>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</si>
  <si>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</si>
  <si>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</si>
  <si>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</si>
  <si>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</si>
  <si>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</si>
  <si>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</si>
  <si>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</si>
  <si>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</si>
  <si>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</si>
  <si>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</si>
  <si>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</si>
  <si>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</si>
  <si>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</si>
  <si>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</si>
  <si>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</si>
  <si>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</si>
  <si>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</si>
  <si>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</si>
  <si>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</si>
  <si>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</si>
  <si>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</si>
  <si>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</si>
  <si>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</si>
  <si>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</si>
  <si>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</si>
  <si>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</si>
  <si>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</si>
  <si>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</si>
  <si>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</si>
  <si>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</si>
  <si>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</si>
  <si>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</si>
  <si>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</si>
  <si>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</si>
  <si>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</si>
  <si>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</si>
  <si>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</si>
  <si>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</si>
  <si>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</si>
  <si>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</si>
  <si>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</si>
  <si>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</si>
  <si>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</si>
  <si>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</si>
  <si>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</si>
  <si>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</si>
  <si>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</si>
  <si>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</si>
  <si>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</si>
  <si>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</si>
  <si>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</si>
  <si>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</si>
  <si>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</si>
  <si>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</si>
  <si>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</si>
  <si>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</si>
  <si>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</si>
  <si>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</si>
  <si>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</si>
  <si>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</si>
  <si>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</si>
  <si>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</si>
  <si>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</si>
  <si>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</si>
  <si>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</si>
  <si>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</si>
  <si>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</si>
  <si>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</si>
  <si>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</si>
  <si>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</si>
  <si>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</si>
  <si>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</si>
  <si>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</si>
  <si>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</si>
  <si>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</si>
  <si>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</si>
  <si>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</si>
  <si>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</si>
  <si>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</si>
  <si>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</si>
  <si>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</si>
  <si>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</si>
  <si>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</si>
  <si>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</si>
  <si>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</si>
  <si>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</si>
  <si>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</si>
  <si>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</si>
  <si>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</si>
  <si>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</si>
  <si>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</si>
  <si>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</si>
  <si>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</si>
  <si>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</si>
  <si>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</si>
  <si>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</si>
  <si>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</si>
  <si>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</si>
  <si>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</si>
  <si>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</si>
  <si>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</si>
  <si>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</si>
  <si>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</si>
  <si>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</si>
  <si>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</si>
  <si>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</si>
  <si>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</si>
  <si>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</si>
  <si>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</si>
  <si>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</si>
  <si>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</si>
  <si>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</si>
  <si>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</si>
  <si>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</si>
  <si>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</si>
  <si>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</si>
  <si>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</si>
  <si>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</si>
  <si>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</si>
  <si>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</si>
  <si>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</si>
  <si>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</si>
  <si>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</si>
  <si>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</si>
  <si>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</si>
  <si>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</si>
  <si>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</si>
  <si>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</si>
  <si>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</si>
  <si>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</si>
  <si>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</si>
  <si>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</si>
  <si>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</si>
  <si>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</si>
  <si>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</si>
  <si>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</si>
  <si>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</si>
  <si>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</si>
  <si>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</si>
  <si>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</si>
  <si>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</si>
  <si>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</si>
  <si>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</si>
  <si>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</si>
  <si>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</si>
  <si>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</si>
  <si>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</si>
  <si>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</si>
  <si>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</si>
  <si>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</si>
  <si>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</si>
  <si>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</si>
  <si>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</si>
  <si>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</si>
  <si>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</si>
  <si>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</si>
  <si>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</si>
  <si>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</si>
  <si>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</si>
  <si>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</si>
  <si>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</si>
  <si>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</si>
  <si>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</si>
  <si>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</si>
  <si>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</si>
  <si>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</si>
  <si>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</si>
  <si>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</si>
  <si>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</si>
  <si>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</si>
  <si>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</si>
  <si>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</si>
  <si>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</si>
  <si>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</si>
  <si>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</si>
  <si>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</si>
  <si>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</si>
  <si>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</si>
  <si>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</si>
  <si>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</si>
  <si>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</si>
  <si>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</si>
  <si>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</si>
  <si>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</si>
  <si>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</si>
  <si>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</si>
  <si>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</si>
  <si>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</si>
  <si>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</si>
  <si>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</si>
  <si>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</si>
  <si>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</si>
  <si>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</si>
  <si>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</si>
  <si>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</si>
  <si>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</si>
  <si>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</si>
  <si>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</si>
  <si>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</si>
  <si>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</si>
  <si>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</si>
  <si>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</si>
  <si>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</si>
  <si>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</si>
  <si>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</si>
  <si>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</si>
  <si>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</si>
  <si>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</si>
  <si>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</si>
  <si>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</si>
  <si>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</si>
  <si>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</si>
  <si>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</si>
  <si>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</si>
  <si>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</si>
  <si>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</si>
  <si>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</si>
  <si>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</si>
  <si>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</si>
  <si>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</si>
  <si>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</si>
  <si>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</si>
  <si>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</si>
  <si>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</si>
  <si>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</si>
  <si>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</si>
  <si>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</si>
  <si>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</si>
  <si>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</si>
  <si>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</si>
  <si>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</si>
  <si>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</si>
  <si>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</si>
  <si>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</si>
  <si>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</si>
  <si>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</si>
  <si>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</si>
  <si>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</si>
  <si>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</si>
  <si>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</si>
  <si>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</si>
  <si>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</si>
  <si>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</si>
  <si>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</si>
  <si>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</si>
  <si>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</si>
  <si>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</si>
  <si>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</si>
  <si>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</si>
  <si>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</si>
  <si>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</si>
  <si>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</si>
  <si>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</si>
  <si>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</si>
  <si>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</si>
  <si>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</si>
  <si>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</si>
  <si>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</si>
  <si>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</si>
  <si>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</si>
  <si>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</si>
  <si>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</si>
  <si>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</si>
  <si>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</si>
  <si>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</si>
  <si>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</si>
  <si>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</si>
  <si>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</si>
  <si>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</si>
  <si>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</si>
  <si>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</si>
  <si>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</si>
  <si>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</si>
  <si>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</si>
  <si>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</si>
  <si>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</si>
  <si>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</si>
  <si>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</si>
  <si>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</si>
  <si>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</si>
  <si>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</si>
  <si>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</si>
  <si>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</si>
  <si>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</si>
  <si>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</si>
  <si>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</si>
  <si>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</si>
  <si>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</si>
  <si>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</si>
  <si>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</si>
  <si>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</si>
  <si>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</si>
  <si>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</si>
  <si>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</si>
  <si>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</si>
  <si>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</si>
  <si>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</si>
  <si>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</si>
  <si>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</si>
  <si>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</si>
  <si>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</si>
  <si>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</si>
  <si>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</si>
  <si>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</si>
  <si>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</si>
  <si>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</si>
  <si>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</si>
  <si>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</si>
  <si>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</si>
  <si>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</si>
  <si>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</si>
  <si>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</si>
  <si>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</si>
  <si>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</si>
  <si>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</si>
  <si>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</si>
  <si>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</si>
  <si>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</si>
  <si>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</si>
  <si>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</si>
  <si>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</si>
  <si>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</si>
  <si>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</si>
  <si>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</si>
  <si>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</si>
  <si>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</si>
  <si>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</si>
  <si>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</si>
  <si>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</si>
  <si>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</si>
  <si>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</si>
  <si>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</si>
  <si>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</si>
  <si>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</si>
  <si>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</si>
  <si>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</si>
  <si>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</si>
  <si>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</si>
  <si>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</si>
  <si>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</si>
  <si>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</si>
  <si>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</si>
  <si>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</si>
  <si>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</si>
  <si>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</si>
  <si>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</si>
  <si>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</si>
  <si>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</si>
  <si>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</si>
  <si>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</si>
  <si>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</si>
  <si>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</si>
  <si>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</si>
  <si>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</si>
  <si>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</si>
  <si>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</si>
  <si>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</si>
  <si>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</si>
  <si>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</si>
  <si>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</si>
  <si>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</si>
  <si>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</si>
  <si>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</si>
  <si>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</si>
  <si>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</si>
  <si>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</si>
  <si>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</si>
  <si>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</si>
  <si>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</si>
  <si>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</si>
  <si>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</si>
  <si>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</si>
  <si>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</si>
  <si>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</si>
  <si>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</si>
  <si>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</si>
  <si>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</si>
  <si>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</si>
  <si>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</si>
  <si>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</si>
  <si>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</si>
  <si>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</si>
  <si>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</si>
  <si>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</si>
  <si>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</si>
  <si>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</si>
  <si>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</si>
  <si>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</si>
  <si>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</si>
  <si>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</si>
  <si>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</si>
  <si>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</si>
  <si>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</si>
  <si>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</si>
  <si>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</si>
  <si>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</si>
  <si>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</si>
  <si>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</si>
  <si>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</si>
  <si>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</si>
  <si>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</si>
  <si>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</si>
  <si>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</si>
  <si>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</si>
  <si>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</si>
  <si>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</si>
  <si>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</si>
  <si>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</si>
  <si>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</si>
  <si>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</si>
  <si>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</si>
  <si>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</si>
  <si>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</si>
  <si>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</si>
  <si>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</si>
  <si>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</si>
  <si>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</si>
  <si>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</si>
  <si>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</si>
  <si>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</si>
  <si>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</si>
  <si>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</si>
  <si>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</si>
  <si>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</si>
  <si>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</si>
  <si>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</si>
  <si>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</si>
  <si>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</si>
  <si>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</si>
  <si>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</si>
  <si>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</si>
  <si>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</si>
  <si>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</si>
  <si>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</si>
  <si>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</si>
  <si>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</si>
  <si>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</si>
  <si>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</si>
  <si>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</si>
  <si>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</si>
  <si>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</si>
  <si>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</si>
  <si>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</si>
  <si>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</si>
  <si>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</si>
  <si>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</si>
  <si>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</si>
  <si>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</si>
  <si>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</si>
  <si>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</si>
  <si>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</si>
  <si>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</si>
  <si>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</si>
  <si>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</si>
  <si>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</si>
  <si>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</si>
  <si>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</si>
  <si>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</si>
  <si>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</si>
  <si>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</si>
  <si>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</si>
  <si>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</si>
  <si>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</si>
  <si>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</si>
  <si>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</si>
  <si>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</si>
  <si>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</si>
  <si>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</si>
  <si>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</si>
  <si>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</si>
  <si>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</si>
  <si>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</si>
  <si>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</si>
  <si>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</si>
  <si>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</si>
  <si>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</si>
  <si>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</si>
  <si>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</si>
  <si>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</si>
  <si>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</si>
  <si>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</si>
  <si>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</si>
  <si>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</si>
  <si>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</si>
  <si>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</si>
  <si>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</si>
  <si>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</si>
  <si>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</si>
  <si>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</si>
  <si>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</si>
  <si>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</si>
  <si>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</si>
  <si>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</si>
  <si>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</si>
  <si>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</si>
  <si>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</si>
  <si>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</si>
  <si>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</si>
  <si>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</si>
  <si>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</si>
  <si>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</si>
  <si>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</si>
  <si>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</si>
  <si>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</si>
  <si>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</si>
  <si>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</si>
  <si>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</si>
  <si>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</si>
  <si>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</si>
  <si>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</si>
  <si>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</si>
  <si>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</si>
  <si>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</si>
  <si>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</si>
  <si>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</si>
  <si>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</si>
  <si>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</si>
  <si>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</si>
  <si>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</si>
  <si>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</si>
  <si>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</si>
  <si>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</si>
  <si>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</si>
  <si>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</si>
  <si>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</si>
  <si>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</si>
  <si>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</si>
  <si>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</si>
  <si>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</si>
  <si>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</si>
  <si>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</si>
  <si>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</si>
  <si>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</si>
  <si>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</si>
  <si>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</si>
  <si>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</si>
  <si>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</si>
  <si>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</si>
  <si>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</si>
  <si>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</si>
  <si>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</si>
  <si>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</si>
  <si>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</si>
  <si>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</si>
  <si>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</si>
  <si>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</si>
  <si>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</si>
  <si>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</si>
  <si>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</si>
  <si>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</si>
  <si>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</si>
  <si>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</si>
  <si>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</si>
  <si>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</si>
  <si>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</si>
  <si>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</si>
  <si>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</si>
  <si>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</si>
  <si>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</si>
  <si>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</si>
  <si>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</si>
  <si>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</si>
  <si>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</si>
  <si>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</si>
  <si>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</si>
  <si>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</si>
  <si>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</si>
  <si>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</si>
  <si>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</si>
  <si>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</si>
  <si>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</si>
  <si>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</si>
  <si>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</si>
  <si>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</si>
  <si>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</si>
  <si>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</si>
  <si>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</si>
  <si>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</si>
  <si>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</si>
  <si>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</si>
  <si>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</si>
  <si>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</si>
  <si>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</si>
  <si>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</si>
  <si>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</si>
  <si>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</si>
  <si>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</si>
  <si>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</si>
  <si>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</si>
  <si>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</si>
  <si>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</si>
  <si>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</si>
  <si>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</si>
  <si>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</si>
  <si>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</si>
  <si>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</si>
  <si>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</si>
  <si>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</si>
  <si>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</si>
  <si>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</si>
  <si>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</si>
  <si>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</si>
  <si>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</si>
  <si>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</si>
  <si>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</si>
  <si>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</si>
  <si>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</si>
  <si>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</si>
  <si>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</si>
  <si>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</si>
  <si>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</si>
  <si>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</si>
  <si>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</si>
  <si>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</si>
  <si>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</si>
  <si>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</si>
  <si>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</si>
  <si>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</si>
  <si>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</si>
  <si>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</si>
  <si>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</si>
  <si>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</si>
  <si>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</si>
  <si>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</si>
  <si>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</si>
  <si>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</si>
  <si>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</si>
  <si>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</si>
  <si>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</si>
  <si>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</si>
  <si>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</si>
  <si>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</si>
  <si>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</si>
  <si>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</si>
  <si>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</si>
  <si>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</si>
  <si>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</si>
  <si>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</si>
  <si>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</si>
  <si>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</si>
  <si>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</si>
  <si>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</si>
  <si>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</si>
  <si>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</si>
  <si>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</si>
  <si>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</si>
  <si>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</si>
  <si>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</si>
  <si>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</si>
  <si>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</si>
  <si>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</si>
  <si>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</si>
  <si>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</si>
  <si>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</si>
  <si>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</si>
  <si>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</si>
  <si>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</si>
  <si>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</si>
  <si>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</si>
  <si>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</si>
  <si>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</si>
  <si>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</si>
  <si>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</si>
  <si>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</si>
  <si>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</si>
  <si>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</si>
  <si>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</si>
  <si>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</si>
  <si>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</si>
  <si>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</si>
  <si>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</si>
  <si>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</si>
  <si>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</si>
  <si>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</si>
  <si>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</si>
  <si>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</si>
  <si>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</si>
  <si>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</si>
  <si>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</si>
  <si>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</si>
  <si>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</si>
  <si>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</si>
  <si>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</si>
  <si>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</si>
  <si>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</si>
  <si>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</si>
  <si>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</si>
  <si>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</si>
  <si>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</si>
  <si>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</si>
  <si>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</si>
  <si>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</si>
  <si>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</si>
  <si>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</si>
  <si>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</si>
  <si>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</si>
  <si>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</si>
  <si>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</si>
  <si>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</si>
  <si>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</si>
  <si>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</si>
  <si>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</si>
  <si>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</si>
  <si>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</si>
  <si>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</si>
  <si>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</si>
  <si>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</si>
  <si>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</si>
  <si>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</si>
  <si>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</si>
  <si>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</si>
  <si>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</si>
  <si>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</si>
  <si>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</si>
  <si>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</si>
  <si>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</si>
  <si>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</si>
  <si>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</si>
  <si>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</si>
  <si>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</si>
  <si>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</si>
  <si>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</si>
  <si>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</si>
  <si>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</si>
  <si>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</si>
  <si>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</si>
  <si>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</si>
  <si>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</si>
  <si>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</si>
  <si>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</si>
  <si>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</si>
  <si>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</si>
  <si>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</si>
  <si>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</si>
  <si>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</si>
  <si>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</si>
  <si>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</si>
  <si>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</si>
  <si>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</si>
  <si>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</si>
  <si>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</si>
  <si>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</si>
  <si>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</si>
  <si>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</si>
  <si>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</si>
  <si>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</si>
  <si>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</si>
  <si>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</si>
  <si>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</si>
  <si>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</si>
  <si>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</si>
  <si>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</si>
  <si>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</si>
  <si>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</si>
  <si>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</si>
  <si>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</si>
  <si>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</si>
  <si>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</si>
  <si>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</si>
  <si>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</si>
  <si>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</si>
  <si>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</si>
  <si>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</si>
  <si>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</si>
  <si>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</si>
  <si>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</si>
  <si>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</si>
  <si>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</si>
  <si>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</si>
  <si>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</si>
  <si>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</si>
  <si>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</si>
  <si>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</si>
  <si>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</si>
  <si>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</si>
  <si>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</si>
  <si>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</si>
  <si>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</si>
  <si>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</si>
  <si>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</si>
  <si>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</si>
  <si>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</si>
  <si>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</si>
  <si>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</si>
  <si>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</si>
  <si>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</si>
  <si>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</si>
  <si>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</si>
  <si>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</si>
  <si>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</si>
  <si>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</si>
  <si>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</si>
  <si>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</si>
  <si>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</si>
  <si>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</si>
  <si>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</si>
  <si>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</si>
  <si>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</si>
  <si>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</si>
  <si>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</si>
  <si>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</si>
  <si>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</si>
  <si>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</si>
  <si>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</si>
  <si>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</si>
  <si>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</si>
  <si>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</si>
  <si>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</si>
  <si>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</si>
  <si>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</si>
  <si>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</si>
  <si>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</si>
  <si>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</si>
  <si>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</si>
  <si>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</si>
  <si>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</si>
  <si>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</si>
  <si>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</si>
  <si>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</si>
  <si>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</si>
  <si>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</si>
  <si>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</si>
  <si>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</si>
  <si>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</si>
  <si>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</si>
  <si>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</si>
  <si>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</si>
  <si>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</si>
  <si>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</si>
  <si>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</si>
  <si>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</si>
  <si>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</si>
  <si>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</si>
  <si>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</si>
  <si>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</si>
  <si>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</si>
  <si>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</si>
  <si>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</si>
  <si>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</si>
  <si>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</si>
  <si>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</si>
  <si>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</si>
  <si>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</si>
  <si>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</si>
  <si>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</si>
  <si>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</si>
  <si>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</si>
  <si>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</si>
  <si>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</si>
  <si>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</si>
  <si>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</si>
  <si>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</si>
  <si>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</si>
  <si>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</si>
  <si>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</si>
  <si>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</si>
  <si>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</si>
  <si>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</si>
  <si>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</si>
  <si>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</si>
  <si>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</si>
  <si>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</si>
  <si>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</si>
  <si>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</si>
  <si>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</si>
  <si>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</si>
  <si>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</si>
  <si>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</si>
  <si>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</si>
  <si>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</si>
  <si>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</si>
  <si>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</si>
  <si>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</si>
  <si>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</si>
  <si>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</si>
  <si>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</si>
  <si>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</si>
  <si>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</si>
  <si>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</si>
  <si>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</si>
  <si>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</si>
  <si>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</si>
  <si>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</si>
  <si>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</si>
  <si>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</si>
  <si>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</si>
  <si>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</si>
  <si>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</si>
  <si>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</si>
  <si>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</si>
  <si>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</si>
  <si>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</si>
  <si>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</si>
  <si>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</si>
  <si>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</si>
  <si>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</si>
  <si>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</si>
  <si>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</si>
  <si>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</si>
  <si>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</si>
  <si>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</si>
  <si>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</si>
  <si>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</si>
  <si>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</si>
  <si>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</si>
  <si>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</si>
  <si>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</si>
  <si>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</si>
  <si>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</si>
  <si>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</si>
  <si>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</si>
  <si>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</si>
  <si>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</si>
  <si>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</si>
  <si>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</si>
  <si>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</si>
  <si>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</si>
  <si>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</si>
  <si>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</si>
  <si>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</si>
  <si>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</si>
  <si>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</si>
  <si>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</si>
  <si>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</si>
  <si>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</si>
  <si>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</si>
  <si>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</si>
  <si>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</si>
  <si>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</si>
  <si>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</si>
  <si>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</si>
  <si>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</si>
  <si>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</si>
  <si>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</si>
  <si>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</si>
  <si>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</si>
  <si>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</si>
  <si>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</si>
  <si>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</si>
  <si>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</si>
  <si>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</si>
  <si>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</si>
  <si>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</si>
  <si>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</si>
  <si>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</si>
  <si>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</si>
  <si>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</si>
  <si>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</si>
  <si>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</si>
  <si>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</si>
  <si>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</si>
  <si>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</si>
  <si>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</si>
  <si>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</si>
  <si>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</si>
  <si>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</si>
  <si>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</si>
  <si>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</si>
  <si>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</si>
  <si>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</si>
  <si>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</si>
  <si>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</si>
  <si>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</si>
  <si>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</si>
  <si>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</si>
  <si>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</si>
  <si>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</si>
  <si>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</si>
  <si>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</si>
  <si>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</si>
  <si>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</si>
  <si>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</si>
  <si>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</si>
  <si>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</si>
  <si>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</si>
  <si>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</si>
  <si>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</si>
  <si>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</si>
  <si>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</si>
  <si>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</si>
  <si>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</si>
  <si>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</si>
  <si>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</si>
  <si>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</si>
  <si>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</si>
  <si>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</si>
  <si>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</si>
  <si>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</si>
  <si>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</si>
  <si>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</si>
  <si>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</si>
  <si>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</si>
  <si>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</si>
  <si>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</si>
  <si>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</si>
  <si>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</si>
  <si>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</si>
  <si>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</si>
  <si>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</si>
  <si>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</si>
  <si>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</si>
  <si>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</si>
  <si>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</si>
  <si>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</si>
  <si>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</si>
  <si>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</si>
  <si>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</si>
  <si>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</si>
  <si>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</si>
  <si>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</si>
  <si>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</si>
  <si>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</si>
  <si>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</si>
  <si>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</si>
  <si>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</si>
  <si>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</si>
  <si>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</si>
  <si>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</si>
  <si>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</si>
  <si>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</si>
  <si>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</si>
  <si>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</si>
  <si>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</si>
  <si>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</si>
  <si>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</si>
  <si>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</si>
  <si>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</si>
  <si>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</si>
  <si>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</si>
  <si>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</si>
  <si>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</si>
  <si>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</si>
  <si>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</si>
  <si>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</si>
  <si>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</si>
  <si>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</si>
  <si>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</si>
  <si>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</si>
  <si>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</si>
  <si>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</si>
  <si>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</si>
  <si>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</si>
  <si>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</si>
  <si>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</si>
  <si>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</si>
  <si>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</si>
  <si>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</si>
  <si>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</si>
  <si>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</si>
  <si>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</si>
  <si>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</si>
  <si>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</si>
  <si>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</si>
  <si>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</si>
  <si>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</si>
  <si>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</si>
  <si>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</si>
  <si>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</si>
  <si>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</si>
  <si>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</si>
  <si>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</si>
  <si>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</si>
  <si>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</si>
  <si>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</si>
  <si>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</si>
  <si>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</si>
  <si>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</si>
  <si>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</si>
  <si>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</si>
  <si>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</si>
  <si>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</si>
  <si>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</si>
  <si>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</si>
  <si>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</si>
  <si>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</si>
  <si>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</si>
  <si>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</si>
  <si>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</si>
  <si>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</si>
  <si>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</si>
  <si>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</si>
  <si>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</si>
  <si>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</si>
  <si>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</si>
  <si>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</si>
  <si>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</si>
  <si>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</si>
  <si>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</si>
  <si>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</si>
  <si>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</si>
  <si>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</si>
  <si>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</si>
  <si>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</si>
  <si>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</si>
  <si>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</si>
  <si>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</si>
  <si>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</si>
  <si>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</si>
  <si>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</si>
  <si>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</si>
  <si>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</si>
  <si>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</si>
  <si>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</si>
  <si>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</si>
  <si>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</si>
  <si>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</si>
  <si>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</si>
  <si>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</si>
  <si>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</si>
  <si>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</si>
  <si>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</si>
  <si>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</si>
  <si>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</si>
  <si>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</si>
  <si>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</si>
  <si>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</si>
  <si>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</si>
  <si>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</si>
  <si>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</si>
  <si>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</si>
  <si>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</si>
  <si>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</si>
  <si>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</si>
  <si>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</si>
  <si>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</si>
  <si>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</si>
  <si>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</si>
  <si>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</si>
  <si>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</si>
  <si>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</si>
  <si>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</si>
  <si>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</si>
  <si>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</si>
  <si>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</si>
  <si>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</si>
  <si>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</si>
  <si>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</si>
  <si>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</si>
  <si>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</si>
  <si>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</si>
  <si>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</si>
  <si>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</si>
  <si>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</si>
  <si>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</si>
  <si>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</si>
  <si>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</si>
  <si>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</si>
  <si>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</si>
  <si>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</si>
  <si>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</si>
  <si>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</si>
  <si>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</si>
  <si>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</si>
  <si>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</si>
  <si>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</si>
  <si>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</si>
  <si>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</si>
  <si>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</si>
  <si>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</si>
  <si>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</si>
  <si>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</si>
  <si>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</si>
  <si>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</si>
  <si>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</si>
  <si>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</si>
  <si>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</si>
  <si>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</si>
  <si>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</si>
  <si>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</si>
  <si>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</si>
  <si>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</si>
  <si>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</si>
  <si>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</si>
  <si>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</si>
  <si>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</si>
  <si>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</si>
  <si>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</si>
  <si>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</si>
  <si>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</si>
  <si>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</si>
  <si>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</si>
  <si>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</si>
  <si>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</si>
  <si>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</si>
  <si>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</si>
  <si>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</si>
  <si>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</si>
  <si>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</si>
  <si>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</si>
  <si>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</si>
  <si>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</si>
  <si>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</si>
  <si>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</si>
  <si>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</si>
  <si>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</si>
  <si>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</si>
  <si>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</si>
  <si>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</si>
  <si>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</si>
  <si>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</si>
  <si>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</si>
  <si>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</si>
  <si>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</si>
  <si>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</si>
  <si>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</si>
  <si>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</si>
  <si>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</si>
  <si>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</si>
  <si>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</si>
  <si>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</si>
  <si>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</si>
  <si>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</si>
  <si>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</si>
  <si>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</si>
  <si>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</si>
  <si>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</si>
  <si>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</si>
  <si>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</si>
  <si>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</si>
  <si>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</si>
  <si>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</si>
  <si>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</si>
  <si>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</si>
  <si>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</si>
  <si>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</si>
  <si>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</si>
  <si>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</si>
  <si>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</si>
  <si>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</si>
  <si>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</si>
  <si>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</si>
  <si>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</si>
  <si>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</si>
  <si>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</si>
  <si>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</si>
  <si>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</si>
  <si>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</si>
  <si>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</si>
  <si>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</si>
  <si>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</si>
  <si>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</si>
  <si>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</si>
  <si>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</si>
  <si>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</si>
  <si>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</si>
  <si>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</si>
  <si>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</si>
  <si>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</si>
  <si>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</si>
  <si>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</si>
  <si>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</si>
  <si>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</si>
  <si>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</si>
  <si>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</si>
  <si>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</si>
  <si>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</si>
  <si>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</si>
  <si>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</si>
  <si>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</si>
  <si>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</si>
  <si>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</si>
  <si>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</si>
  <si>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</si>
  <si>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</si>
  <si>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</si>
  <si>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</si>
  <si>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</si>
  <si>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</si>
  <si>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</si>
  <si>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</si>
  <si>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</si>
  <si>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</si>
  <si>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</si>
  <si>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</si>
  <si>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</si>
  <si>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</si>
  <si>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</si>
  <si>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</si>
  <si>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</si>
  <si>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</si>
  <si>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</si>
  <si>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</si>
  <si>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</si>
  <si>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</si>
  <si>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</si>
  <si>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</si>
  <si>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</si>
  <si>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</si>
  <si>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</si>
  <si>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</si>
  <si>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</si>
  <si>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</si>
  <si>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</si>
  <si>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</si>
  <si>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</si>
  <si>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</si>
  <si>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</si>
  <si>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</si>
  <si>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</si>
  <si>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</si>
  <si>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</si>
  <si>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</si>
  <si>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</si>
  <si>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</si>
  <si>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</si>
  <si>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</si>
  <si>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</si>
  <si>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</si>
  <si>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</si>
  <si>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</si>
  <si>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</si>
  <si>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</si>
  <si>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</si>
  <si>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</si>
  <si>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</si>
  <si>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</si>
  <si>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</si>
  <si>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</si>
  <si>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</si>
  <si>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</si>
  <si>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</si>
  <si>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</si>
  <si>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</si>
  <si>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</si>
  <si>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</si>
  <si>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</si>
  <si>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</si>
  <si>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</si>
  <si>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</si>
  <si>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</si>
  <si>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</si>
  <si>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</si>
  <si>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</si>
  <si>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</si>
  <si>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</si>
  <si>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</si>
  <si>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</si>
  <si>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</si>
  <si>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</si>
  <si>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</si>
  <si>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</si>
  <si>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</si>
  <si>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</si>
  <si>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</si>
  <si>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</si>
  <si>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</si>
  <si>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</si>
  <si>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</si>
  <si>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</si>
  <si>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</si>
  <si>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</si>
  <si>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</si>
  <si>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</si>
  <si>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</si>
  <si>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</si>
  <si>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</si>
  <si>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</si>
  <si>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</si>
  <si>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</si>
  <si>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</si>
  <si>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</si>
  <si>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</si>
  <si>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</si>
  <si>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</si>
  <si>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</si>
  <si>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</si>
  <si>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</si>
  <si>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</si>
  <si>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</si>
  <si>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</si>
  <si>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</si>
  <si>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</si>
  <si>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</si>
  <si>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</si>
  <si>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</si>
  <si>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</si>
  <si>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</si>
  <si>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</si>
  <si>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</si>
  <si>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</si>
  <si>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</si>
  <si>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</si>
  <si>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</si>
  <si>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</si>
  <si>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</si>
  <si>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</si>
  <si>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</si>
  <si>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</si>
  <si>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</si>
  <si>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</si>
  <si>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</si>
  <si>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</si>
  <si>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</si>
  <si>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</si>
  <si>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</si>
  <si>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</si>
  <si>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</si>
  <si>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</si>
  <si>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</si>
  <si>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</si>
  <si>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</si>
  <si>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</si>
  <si>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</si>
  <si>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</si>
  <si>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</si>
  <si>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</si>
  <si>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</si>
  <si>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</si>
  <si>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</si>
  <si>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</si>
  <si>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</si>
  <si>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</si>
  <si>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</si>
  <si>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</si>
  <si>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</si>
  <si>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</si>
  <si>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</si>
  <si>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</si>
  <si>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</si>
  <si>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</si>
  <si>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</si>
  <si>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</si>
  <si>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</si>
  <si>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</si>
  <si>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</si>
  <si>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</si>
  <si>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</si>
  <si>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</si>
  <si>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</si>
  <si>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</si>
  <si>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</si>
  <si>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</si>
  <si>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</si>
  <si>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</si>
  <si>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</si>
  <si>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</si>
  <si>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</si>
  <si>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</si>
  <si>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</si>
  <si>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</si>
  <si>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</si>
  <si>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</si>
  <si>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</si>
  <si>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</si>
  <si>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</si>
  <si>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</si>
  <si>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</si>
  <si>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</si>
  <si>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</si>
  <si>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</si>
  <si>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</si>
  <si>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</si>
  <si>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</si>
  <si>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</si>
  <si>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</si>
  <si>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</si>
  <si>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</si>
  <si>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</si>
  <si>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</si>
  <si>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</si>
  <si>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</si>
  <si>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</si>
  <si>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</si>
  <si>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</si>
  <si>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</si>
  <si>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</si>
  <si>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</si>
  <si>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</si>
  <si>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</si>
  <si>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</si>
  <si>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</si>
  <si>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</si>
  <si>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</si>
  <si>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</si>
  <si>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</si>
  <si>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</si>
  <si>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</si>
  <si>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</si>
  <si>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</si>
  <si>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</si>
  <si>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</si>
  <si>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</si>
  <si>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</si>
  <si>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</si>
  <si>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</si>
  <si>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</si>
  <si>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</si>
  <si>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</si>
  <si>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</si>
  <si>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</si>
  <si>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</si>
  <si>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</si>
  <si>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</si>
  <si>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</si>
  <si>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</si>
  <si>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</si>
  <si>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</si>
  <si>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</si>
  <si>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</si>
  <si>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</si>
  <si>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</si>
  <si>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</si>
  <si>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</si>
  <si>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</si>
  <si>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</si>
  <si>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</si>
  <si>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</si>
  <si>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</si>
  <si>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</si>
  <si>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</si>
  <si>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</si>
  <si>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</si>
  <si>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</si>
  <si>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</si>
  <si>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</si>
  <si>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</si>
  <si>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</si>
  <si>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</si>
  <si>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</si>
  <si>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</si>
  <si>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</si>
  <si>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</si>
  <si>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</si>
  <si>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</si>
  <si>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</si>
  <si>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</si>
  <si>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</si>
  <si>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</si>
  <si>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</si>
  <si>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</si>
  <si>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</si>
  <si>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</si>
  <si>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</si>
  <si>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</si>
  <si>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</si>
  <si>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</si>
  <si>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</si>
  <si>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</si>
  <si>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</si>
  <si>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</si>
  <si>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</si>
  <si>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</si>
  <si>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</si>
  <si>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</si>
  <si>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</si>
  <si>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</si>
  <si>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</si>
  <si>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</si>
  <si>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</si>
  <si>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</si>
  <si>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</si>
  <si>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</si>
  <si>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</si>
  <si>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</si>
  <si>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</si>
  <si>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</si>
  <si>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</si>
  <si>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</si>
  <si>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</si>
  <si>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</si>
  <si>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</si>
  <si>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</si>
  <si>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</si>
  <si>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</si>
  <si>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</si>
  <si>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</si>
  <si>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</si>
  <si>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</si>
  <si>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</si>
  <si>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</si>
  <si>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</si>
  <si>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</si>
  <si>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</si>
  <si>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</si>
  <si>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</si>
  <si>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</si>
  <si>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</si>
  <si>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</si>
  <si>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</si>
  <si>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</si>
  <si>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</si>
  <si>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</si>
  <si>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</si>
  <si>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</si>
  <si>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</si>
  <si>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</si>
  <si>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</si>
  <si>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</si>
  <si>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</si>
  <si>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</si>
  <si>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</si>
  <si>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</si>
  <si>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</si>
  <si>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</si>
  <si>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</si>
  <si>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</si>
  <si>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</si>
  <si>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</si>
  <si>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</si>
  <si>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</si>
  <si>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</si>
  <si>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</si>
  <si>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</si>
  <si>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</si>
  <si>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</si>
  <si>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</si>
  <si>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</si>
  <si>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</si>
  <si>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</si>
  <si>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</si>
  <si>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</si>
  <si>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</si>
  <si>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</si>
  <si>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</si>
  <si>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</si>
  <si>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</si>
  <si>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</si>
  <si>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</si>
  <si>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</si>
  <si>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</si>
  <si>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</si>
  <si>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</si>
  <si>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</si>
  <si>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</si>
  <si>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</si>
  <si>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</si>
  <si>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</si>
  <si>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</si>
  <si>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</si>
  <si>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</si>
  <si>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</si>
  <si>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</si>
  <si>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</si>
  <si>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</si>
  <si>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</si>
  <si>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</si>
  <si>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</si>
  <si>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</si>
  <si>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</si>
  <si>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</si>
  <si>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</si>
  <si>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</si>
  <si>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</si>
  <si>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</si>
  <si>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</si>
  <si>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</si>
  <si>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</si>
  <si>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</si>
  <si>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</si>
  <si>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</si>
  <si>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</si>
  <si>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</si>
  <si>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</si>
  <si>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</si>
  <si>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</si>
  <si>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</si>
  <si>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</si>
  <si>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</si>
  <si>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</si>
  <si>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</si>
  <si>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</si>
  <si>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</si>
  <si>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</si>
  <si>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</si>
  <si>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</si>
  <si>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</si>
  <si>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</si>
  <si>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</si>
  <si>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</si>
  <si>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</si>
  <si>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</si>
  <si>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</si>
  <si>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</si>
  <si>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</si>
  <si>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</si>
  <si>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</si>
  <si>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</si>
  <si>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</si>
  <si>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</si>
  <si>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</si>
  <si>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</si>
  <si>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</si>
  <si>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</si>
  <si>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</si>
  <si>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</si>
  <si>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</si>
  <si>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</si>
  <si>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</si>
  <si>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</si>
  <si>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</si>
  <si>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</si>
  <si>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</si>
  <si>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</si>
  <si>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</si>
  <si>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</si>
  <si>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</si>
  <si>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</si>
  <si>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</si>
  <si>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</si>
  <si>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</si>
  <si>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</si>
  <si>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</si>
  <si>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</si>
  <si>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</si>
  <si>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</si>
  <si>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</si>
  <si>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</si>
  <si>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</si>
  <si>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</si>
  <si>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</si>
  <si>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</si>
  <si>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</si>
  <si>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</si>
  <si>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</si>
  <si>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</si>
  <si>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</si>
  <si>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</si>
  <si>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</si>
  <si>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</si>
  <si>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</si>
  <si>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</si>
  <si>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</si>
  <si>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</si>
  <si>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</si>
  <si>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</si>
  <si>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</si>
  <si>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</si>
  <si>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</si>
  <si>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</si>
  <si>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</si>
  <si>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</si>
  <si>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</si>
  <si>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</si>
  <si>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</si>
  <si>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</si>
  <si>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</si>
  <si>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</si>
  <si>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</si>
  <si>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</si>
  <si>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</si>
  <si>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</si>
  <si>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</si>
  <si>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</si>
  <si>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</si>
  <si>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</si>
  <si>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</si>
  <si>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</si>
  <si>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</si>
  <si>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</si>
  <si>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</si>
  <si>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</si>
  <si>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</si>
  <si>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</si>
  <si>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</si>
  <si>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</si>
  <si>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</si>
  <si>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</si>
  <si>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</si>
  <si>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</si>
  <si>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</si>
  <si>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</si>
  <si>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</si>
  <si>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</si>
  <si>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</si>
  <si>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</si>
  <si>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</si>
  <si>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</si>
  <si>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</si>
  <si>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</si>
  <si>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</si>
  <si>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</si>
  <si>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</si>
  <si>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</si>
  <si>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</si>
  <si>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</si>
  <si>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</si>
  <si>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</si>
  <si>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</si>
  <si>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</si>
  <si>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</si>
  <si>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</si>
  <si>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</si>
  <si>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</si>
  <si>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</si>
  <si>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</si>
  <si>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</si>
  <si>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</si>
  <si>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</si>
  <si>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</si>
  <si>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</si>
  <si>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</si>
  <si>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</si>
  <si>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</si>
  <si>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</si>
  <si>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</si>
  <si>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</si>
  <si>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</si>
  <si>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</si>
  <si>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</si>
  <si>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</si>
  <si>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</si>
  <si>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</si>
  <si>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</si>
  <si>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</si>
  <si>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</si>
  <si>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</si>
  <si>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</si>
  <si>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</si>
  <si>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</si>
  <si>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</si>
  <si>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</si>
  <si>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</si>
  <si>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</si>
  <si>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</si>
  <si>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</si>
  <si>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</si>
  <si>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</si>
  <si>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</si>
  <si>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</si>
  <si>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</si>
  <si>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</si>
  <si>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</si>
  <si>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</si>
  <si>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</si>
  <si>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</si>
  <si>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</si>
  <si>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</si>
  <si>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</si>
  <si>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</si>
  <si>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</si>
  <si>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</si>
  <si>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</si>
  <si>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</si>
  <si>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</si>
  <si>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</si>
  <si>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</si>
  <si>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</si>
  <si>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</si>
  <si>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</si>
  <si>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</si>
  <si>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</si>
  <si>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</si>
  <si>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</si>
  <si>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</si>
  <si>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</si>
  <si>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</si>
  <si>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</si>
  <si>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</si>
  <si>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</si>
  <si>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</si>
  <si>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</si>
  <si>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</si>
  <si>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</si>
  <si>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</si>
  <si>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</si>
  <si>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</si>
  <si>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</si>
  <si>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</si>
  <si>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</si>
  <si>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</si>
  <si>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</si>
  <si>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</si>
  <si>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</si>
  <si>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</si>
  <si>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</si>
  <si>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</si>
  <si>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</si>
  <si>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</si>
  <si>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</si>
  <si>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</si>
  <si>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</si>
  <si>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</si>
  <si>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</si>
  <si>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</si>
  <si>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</si>
  <si>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</si>
  <si>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</si>
  <si>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</si>
  <si>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</si>
  <si>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</si>
  <si>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</si>
  <si>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</si>
  <si>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</si>
  <si>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</si>
  <si>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</si>
  <si>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</si>
  <si>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</si>
  <si>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</si>
  <si>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</si>
  <si>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</si>
  <si>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</si>
  <si>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</si>
  <si>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</si>
  <si>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</si>
  <si>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</si>
  <si>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</si>
  <si>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</si>
  <si>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</si>
  <si>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</si>
  <si>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</si>
  <si>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</si>
  <si>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</si>
  <si>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</si>
  <si>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</si>
  <si>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</si>
  <si>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</si>
  <si>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</si>
  <si>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</si>
  <si>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</si>
  <si>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</si>
  <si>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</si>
  <si>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</si>
  <si>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</si>
  <si>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</si>
  <si>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</si>
  <si>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</si>
  <si>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</si>
  <si>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</si>
  <si>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</si>
  <si>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</si>
  <si>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</si>
  <si>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</si>
  <si>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</si>
  <si>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</si>
  <si>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</si>
  <si>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</si>
  <si>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</si>
  <si>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</si>
  <si>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</si>
  <si>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</si>
  <si>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</si>
  <si>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</si>
  <si>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</si>
  <si>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</si>
  <si>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</si>
  <si>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</si>
  <si>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</si>
  <si>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</si>
  <si>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</si>
  <si>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</si>
  <si>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</si>
  <si>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</si>
  <si>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</si>
  <si>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</si>
  <si>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</si>
  <si>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</si>
  <si>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</si>
  <si>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</si>
  <si>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</si>
  <si>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</si>
  <si>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</si>
  <si>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</si>
  <si>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</si>
  <si>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</si>
  <si>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</si>
  <si>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</si>
  <si>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</si>
  <si>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</si>
  <si>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</si>
  <si>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</si>
  <si>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</si>
  <si>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</si>
  <si>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</si>
  <si>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</si>
  <si>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</si>
  <si>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</si>
  <si>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</si>
  <si>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</si>
  <si>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</si>
  <si>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</si>
  <si>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</si>
  <si>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</si>
  <si>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</si>
  <si>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</si>
  <si>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</si>
  <si>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</si>
  <si>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</si>
  <si>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</si>
  <si>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</si>
  <si>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</si>
  <si>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</si>
  <si>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</si>
  <si>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</si>
  <si>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</si>
  <si>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</si>
  <si>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</si>
  <si>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</si>
  <si>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</si>
  <si>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</si>
  <si>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</si>
  <si>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</si>
  <si>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</si>
  <si>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</si>
  <si>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</si>
  <si>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</si>
  <si>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</si>
  <si>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</si>
  <si>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</si>
  <si>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</si>
  <si>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</si>
  <si>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</si>
  <si>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</si>
  <si>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</si>
  <si>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</si>
  <si>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</si>
  <si>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</si>
  <si>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</si>
  <si>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</si>
  <si>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</si>
  <si>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</si>
  <si>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</si>
  <si>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</si>
  <si>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</si>
  <si>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</si>
  <si>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</si>
  <si>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</si>
  <si>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</si>
  <si>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</si>
  <si>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</si>
  <si>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</si>
  <si>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</si>
  <si>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</si>
  <si>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</si>
  <si>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</si>
  <si>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</si>
  <si>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</si>
  <si>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</si>
  <si>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</si>
  <si>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</si>
  <si>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</si>
  <si>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</si>
  <si>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</si>
  <si>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</si>
  <si>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</si>
  <si>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</si>
  <si>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</si>
  <si>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</si>
  <si>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</si>
  <si>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</si>
  <si>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</si>
  <si>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</si>
  <si>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</si>
  <si>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</si>
  <si>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</si>
  <si>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</si>
  <si>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</si>
  <si>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</si>
  <si>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</si>
  <si>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</si>
  <si>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</si>
  <si>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</si>
  <si>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</si>
  <si>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</si>
  <si>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</si>
  <si>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</si>
  <si>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</si>
  <si>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</si>
  <si>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</si>
  <si>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</si>
  <si>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</si>
  <si>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</si>
  <si>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</si>
  <si>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</si>
  <si>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</si>
  <si>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</si>
  <si>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</si>
  <si>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</si>
  <si>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</si>
  <si>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</si>
  <si>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</si>
  <si>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</si>
  <si>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</si>
  <si>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</si>
  <si>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</si>
  <si>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</si>
  <si>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</si>
  <si>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</si>
  <si>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</si>
  <si>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</si>
  <si>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</si>
  <si>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</si>
  <si>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</si>
  <si>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</si>
  <si>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</si>
  <si>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</si>
  <si>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</si>
  <si>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</si>
  <si>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</si>
  <si>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</si>
  <si>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</si>
  <si>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</si>
  <si>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</si>
  <si>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</si>
  <si>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</si>
  <si>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</si>
  <si>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</si>
  <si>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</si>
  <si>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</si>
  <si>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</si>
  <si>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</si>
  <si>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</si>
  <si>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</si>
  <si>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</si>
  <si>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</si>
  <si>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</si>
  <si>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</si>
  <si>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</si>
  <si>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</si>
  <si>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</si>
  <si>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</si>
  <si>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</si>
  <si>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</si>
  <si>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</si>
  <si>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</si>
  <si>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</si>
  <si>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</si>
  <si>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</si>
  <si>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</si>
  <si>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</si>
  <si>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</si>
  <si>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</si>
  <si>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</si>
  <si>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</si>
  <si>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</si>
  <si>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</si>
  <si>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</si>
  <si>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</si>
  <si>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</si>
  <si>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</si>
  <si>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</si>
  <si>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</si>
  <si>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</si>
  <si>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</si>
  <si>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</si>
  <si>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</si>
  <si>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</si>
  <si>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</si>
  <si>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</si>
  <si>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</si>
  <si>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</si>
  <si>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</si>
  <si>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</si>
  <si>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</si>
  <si>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</si>
  <si>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</si>
  <si>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</si>
  <si>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</si>
  <si>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</si>
  <si>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</si>
  <si>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</si>
  <si>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</si>
  <si>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</si>
  <si>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</si>
  <si>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</si>
  <si>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</si>
  <si>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</si>
  <si>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</si>
  <si>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</si>
  <si>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</si>
  <si>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</si>
  <si>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</si>
  <si>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</si>
  <si>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</si>
  <si>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</si>
  <si>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</si>
  <si>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</si>
  <si>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</si>
  <si>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</si>
  <si>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</si>
  <si>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</si>
  <si>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</si>
  <si>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</si>
  <si>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</si>
  <si>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</si>
  <si>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</si>
  <si>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</si>
  <si>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</si>
  <si>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</si>
  <si>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</si>
  <si>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</si>
  <si>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</si>
  <si>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</si>
  <si>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</si>
  <si>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</si>
  <si>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</si>
  <si>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</si>
  <si>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</si>
  <si>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</si>
  <si>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</si>
  <si>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</si>
  <si>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</si>
  <si>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</si>
  <si>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</si>
  <si>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</si>
  <si>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</si>
  <si>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</si>
  <si>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</si>
  <si>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</si>
  <si>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</si>
  <si>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</si>
  <si>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</si>
  <si>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</si>
  <si>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</si>
  <si>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</si>
  <si>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</si>
  <si>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</si>
  <si>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</si>
  <si>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</si>
  <si>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</si>
  <si>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</si>
  <si>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</si>
  <si>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</si>
  <si>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</si>
  <si>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</si>
  <si>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</si>
  <si>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</si>
  <si>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</si>
  <si>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</si>
  <si>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</si>
  <si>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</si>
  <si>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</si>
  <si>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</si>
  <si>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</si>
  <si>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</si>
  <si>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</si>
  <si>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</si>
  <si>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</si>
  <si>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</si>
  <si>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</si>
  <si>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</si>
  <si>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</si>
  <si>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</si>
  <si>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</si>
  <si>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</si>
  <si>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</si>
  <si>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</si>
  <si>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</si>
  <si>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</si>
  <si>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</si>
  <si>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</si>
  <si>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</si>
  <si>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</si>
  <si>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</si>
  <si>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</si>
  <si>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</si>
  <si>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</si>
  <si>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</si>
  <si>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</si>
  <si>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</si>
  <si>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</si>
  <si>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</si>
  <si>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</si>
  <si>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</si>
  <si>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</si>
  <si>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</si>
  <si>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</si>
  <si>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</si>
  <si>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</si>
  <si>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</si>
  <si>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</si>
  <si>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</si>
  <si>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</si>
  <si>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</si>
  <si>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</si>
  <si>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</si>
  <si>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</si>
  <si>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</si>
  <si>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</si>
  <si>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</si>
  <si>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</si>
  <si>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</si>
  <si>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</si>
  <si>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</si>
  <si>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</si>
  <si>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</si>
  <si>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</si>
  <si>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</si>
  <si>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</si>
  <si>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</si>
  <si>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</si>
  <si>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</si>
  <si>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</si>
  <si>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</si>
  <si>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</si>
  <si>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</si>
  <si>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</si>
  <si>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</si>
  <si>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</si>
  <si>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</si>
  <si>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</si>
  <si>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</si>
  <si>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</si>
  <si>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</si>
  <si>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</si>
  <si>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</si>
  <si>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</si>
  <si>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</si>
  <si>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</si>
  <si>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</si>
  <si>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</si>
  <si>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</si>
  <si>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</si>
  <si>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</si>
  <si>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</si>
  <si>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</si>
  <si>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</si>
  <si>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</si>
  <si>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</si>
  <si>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</si>
  <si>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</si>
  <si>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</si>
  <si>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</si>
  <si>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</si>
  <si>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</si>
  <si>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</si>
  <si>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</si>
  <si>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</si>
  <si>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</si>
  <si>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</si>
  <si>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</si>
  <si>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</si>
  <si>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</si>
  <si>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</si>
  <si>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</si>
  <si>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</si>
  <si>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</si>
  <si>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</si>
  <si>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</si>
  <si>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</si>
  <si>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</si>
  <si>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</si>
  <si>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</si>
  <si>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</si>
  <si>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</si>
  <si>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</si>
  <si>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</si>
  <si>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</si>
  <si>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</si>
  <si>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</si>
  <si>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</si>
  <si>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</si>
  <si>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</si>
  <si>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</si>
  <si>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</si>
  <si>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</si>
  <si>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</si>
  <si>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</si>
  <si>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</si>
  <si>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</si>
  <si>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</si>
  <si>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</si>
  <si>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</si>
  <si>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</si>
  <si>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</si>
  <si>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</si>
  <si>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</si>
  <si>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</si>
  <si>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</si>
  <si>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</si>
  <si>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</si>
  <si>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</si>
  <si>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</si>
  <si>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</si>
  <si>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</si>
  <si>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</si>
  <si>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</si>
  <si>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</si>
  <si>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</si>
  <si>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</si>
  <si>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</si>
  <si>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</si>
  <si>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</si>
  <si>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</si>
  <si>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</si>
  <si>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</si>
  <si>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</si>
  <si>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</si>
  <si>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</si>
  <si>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</si>
  <si>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</si>
  <si>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</si>
  <si>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</si>
  <si>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</si>
  <si>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</si>
  <si>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</si>
  <si>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</si>
  <si>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</si>
  <si>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</si>
  <si>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</si>
  <si>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</si>
  <si>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</si>
  <si>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</si>
  <si>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</si>
  <si>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</si>
  <si>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</si>
  <si>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</si>
  <si>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</si>
  <si>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</si>
  <si>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</si>
  <si>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</si>
  <si>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</si>
  <si>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</si>
  <si>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</si>
  <si>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</si>
  <si>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</si>
  <si>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</si>
  <si>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</si>
  <si>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</si>
  <si>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</si>
  <si>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</si>
  <si>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</si>
  <si>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</si>
  <si>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</si>
  <si>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</si>
  <si>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</si>
  <si>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</si>
  <si>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</si>
  <si>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</si>
  <si>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</si>
  <si>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</si>
  <si>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</si>
  <si>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</si>
  <si>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</si>
  <si>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</si>
  <si>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</si>
  <si>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</si>
  <si>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</si>
  <si>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</si>
  <si>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</si>
  <si>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</si>
  <si>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</si>
  <si>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</si>
  <si>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</si>
  <si>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</si>
  <si>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</si>
  <si>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</si>
  <si>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</si>
  <si>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</si>
  <si>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</si>
  <si>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</si>
  <si>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</si>
  <si>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</si>
  <si>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</si>
  <si>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</si>
  <si>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</si>
  <si>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</si>
  <si>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</si>
  <si>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</si>
  <si>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</si>
  <si>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</si>
  <si>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</si>
  <si>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</si>
  <si>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</si>
  <si>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</si>
  <si>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</si>
  <si>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</si>
  <si>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</si>
  <si>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</si>
  <si>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</si>
  <si>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</si>
  <si>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</si>
  <si>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</si>
  <si>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</si>
  <si>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</si>
  <si>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</si>
  <si>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</si>
  <si>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</si>
  <si>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</si>
  <si>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</si>
  <si>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</si>
  <si>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</si>
  <si>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</si>
  <si>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</si>
  <si>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</si>
  <si>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</si>
  <si>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</si>
  <si>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</si>
  <si>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</si>
  <si>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</si>
  <si>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</si>
  <si>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</si>
  <si>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</si>
  <si>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</si>
  <si>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</si>
  <si>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</si>
  <si>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</si>
  <si>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</si>
  <si>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</si>
  <si>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</si>
  <si>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</si>
  <si>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</si>
  <si>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</si>
  <si>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</si>
  <si>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</si>
  <si>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</si>
  <si>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</si>
  <si>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</si>
  <si>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</si>
  <si>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</si>
  <si>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</si>
  <si>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</si>
  <si>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</si>
  <si>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</si>
  <si>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</si>
  <si>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</si>
  <si>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</si>
  <si>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</si>
  <si>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</si>
  <si>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</si>
  <si>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</si>
  <si>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</si>
  <si>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</si>
  <si>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</si>
  <si>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</si>
  <si>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</si>
  <si>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</si>
  <si>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</si>
  <si>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</si>
  <si>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</si>
  <si>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</si>
  <si>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</si>
  <si>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</si>
  <si>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</si>
  <si>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</si>
  <si>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</si>
  <si>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</si>
  <si>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</si>
  <si>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</si>
  <si>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</si>
  <si>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</si>
  <si>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</si>
  <si>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</si>
  <si>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</si>
  <si>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</si>
  <si>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</si>
  <si>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</si>
  <si>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</si>
  <si>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</si>
  <si>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</si>
  <si>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</si>
  <si>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</si>
  <si>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</si>
  <si>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</si>
  <si>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</si>
  <si>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</si>
  <si>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</si>
  <si>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</si>
  <si>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</si>
  <si>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</si>
  <si>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</si>
  <si>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</si>
  <si>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</si>
  <si>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</si>
  <si>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</si>
  <si>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</si>
  <si>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</si>
  <si>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</si>
  <si>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</si>
  <si>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</si>
  <si>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</si>
  <si>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</si>
  <si>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</si>
  <si>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</si>
  <si>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</si>
  <si>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</si>
  <si>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</si>
  <si>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</si>
  <si>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</si>
  <si>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</si>
  <si>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</si>
  <si>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</si>
  <si>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</si>
  <si>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</si>
  <si>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</si>
  <si>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</si>
  <si>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</si>
  <si>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</si>
  <si>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</si>
  <si>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</si>
  <si>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</si>
  <si>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</si>
  <si>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</si>
  <si>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</si>
  <si>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</si>
  <si>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</si>
  <si>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</si>
  <si>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</si>
  <si>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</si>
  <si>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</si>
  <si>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</si>
  <si>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</si>
  <si>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</si>
  <si>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</si>
  <si>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</si>
  <si>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</si>
  <si>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</si>
  <si>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</si>
  <si>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</si>
  <si>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</si>
  <si>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</si>
  <si>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</si>
  <si>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</si>
  <si>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</si>
  <si>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</si>
  <si>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</si>
  <si>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</si>
  <si>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</si>
  <si>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</si>
  <si>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</si>
  <si>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</si>
  <si>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</si>
  <si>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</si>
  <si>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</si>
  <si>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</si>
  <si>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</si>
  <si>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</si>
  <si>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</si>
  <si>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</si>
  <si>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</si>
  <si>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</si>
  <si>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</si>
  <si>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</si>
  <si>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</si>
  <si>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</si>
  <si>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</si>
  <si>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</si>
  <si>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</si>
  <si>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</si>
  <si>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</si>
  <si>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</si>
  <si>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</si>
  <si>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</si>
  <si>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</si>
  <si>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</si>
  <si>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</si>
  <si>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</si>
  <si>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</si>
  <si>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</si>
  <si>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</si>
  <si>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</si>
  <si>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</si>
  <si>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</si>
  <si>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</si>
  <si>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</si>
  <si>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</si>
  <si>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</si>
  <si>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</si>
  <si>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</si>
  <si>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</si>
  <si>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</si>
  <si>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</si>
  <si>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</si>
  <si>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</si>
  <si>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</si>
  <si>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</si>
  <si>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</si>
  <si>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</si>
  <si>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</si>
  <si>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</si>
  <si>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</si>
  <si>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</si>
  <si>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</si>
  <si>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</si>
  <si>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</si>
  <si>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</si>
  <si>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</si>
  <si>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</si>
  <si>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</si>
  <si>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</si>
  <si>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</si>
  <si>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</si>
  <si>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</si>
  <si>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</si>
  <si>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</si>
  <si>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</si>
  <si>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</si>
  <si>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</si>
  <si>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</si>
  <si>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</si>
  <si>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</si>
  <si>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</si>
  <si>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</si>
  <si>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</si>
  <si>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</si>
  <si>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</si>
  <si>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</si>
  <si>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</si>
  <si>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</si>
  <si>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</si>
  <si>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</si>
  <si>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</si>
  <si>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</si>
  <si>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</si>
  <si>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</si>
  <si>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</si>
  <si>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</si>
  <si>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</si>
  <si>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</si>
  <si>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</si>
  <si>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</si>
  <si>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</si>
  <si>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</si>
  <si>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</si>
  <si>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</si>
  <si>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</si>
  <si>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</si>
  <si>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</si>
  <si>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</si>
  <si>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</si>
  <si>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</si>
  <si>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</si>
  <si>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</si>
  <si>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</si>
  <si>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</si>
  <si>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</si>
  <si>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</si>
  <si>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</si>
  <si>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</si>
  <si>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</si>
  <si>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</si>
  <si>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</si>
  <si>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</si>
  <si>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</si>
  <si>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</si>
  <si>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</si>
  <si>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</si>
  <si>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</si>
  <si>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</si>
  <si>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</si>
  <si>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</si>
  <si>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</si>
  <si>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</si>
  <si>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</si>
  <si>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</si>
  <si>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</si>
  <si>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</si>
  <si>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</si>
  <si>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</si>
  <si>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</si>
  <si>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</si>
  <si>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</si>
  <si>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</si>
  <si>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</si>
  <si>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</si>
  <si>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</si>
  <si>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</si>
  <si>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</si>
  <si>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</si>
  <si>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</si>
  <si>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</si>
  <si>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</si>
  <si>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</si>
  <si>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</si>
  <si>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</si>
  <si>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</si>
  <si>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</si>
  <si>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</si>
  <si>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</si>
  <si>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</si>
  <si>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</si>
  <si>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</si>
  <si>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</si>
  <si>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</si>
  <si>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</si>
  <si>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</si>
  <si>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</si>
  <si>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</si>
  <si>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</si>
  <si>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</si>
  <si>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</si>
  <si>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</si>
  <si>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</si>
  <si>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</si>
  <si>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</si>
  <si>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</si>
  <si>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</si>
  <si>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</si>
  <si>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</si>
  <si>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</si>
  <si>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</si>
  <si>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</si>
  <si>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</si>
  <si>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</si>
  <si>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</si>
  <si>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</si>
  <si>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</si>
  <si>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</si>
  <si>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</si>
  <si>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</si>
  <si>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</si>
  <si>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</si>
  <si>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</si>
  <si>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</si>
  <si>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</si>
  <si>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</si>
  <si>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</si>
  <si>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</si>
  <si>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</si>
  <si>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</si>
  <si>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</si>
  <si>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</si>
  <si>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</si>
  <si>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</si>
  <si>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</si>
  <si>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</si>
  <si>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</si>
  <si>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</si>
  <si>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</si>
  <si>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</si>
  <si>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</si>
  <si>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</si>
  <si>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</si>
  <si>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</si>
  <si>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</si>
  <si>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</si>
  <si>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</si>
  <si>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</si>
  <si>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</si>
  <si>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</si>
  <si>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</si>
  <si>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</si>
  <si>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</si>
  <si>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</si>
  <si>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</si>
  <si>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</si>
  <si>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</si>
  <si>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</si>
  <si>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</si>
  <si>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</si>
  <si>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</si>
  <si>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</si>
  <si>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</si>
  <si>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</si>
  <si>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</si>
  <si>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</si>
  <si>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</si>
  <si>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</si>
  <si>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</si>
  <si>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</si>
  <si>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</si>
  <si>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</si>
  <si>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</si>
  <si>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</si>
  <si>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</si>
  <si>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</si>
  <si>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</si>
  <si>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</si>
  <si>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</si>
  <si>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</si>
  <si>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</si>
  <si>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</si>
  <si>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</si>
  <si>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</si>
  <si>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</si>
  <si>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</si>
  <si>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</si>
  <si>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</si>
  <si>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</si>
  <si>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</si>
  <si>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</si>
  <si>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</si>
  <si>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</si>
  <si>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</si>
  <si>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</si>
  <si>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</si>
  <si>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</si>
  <si>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</si>
  <si>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</si>
  <si>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</si>
  <si>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</si>
  <si>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</si>
  <si>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</si>
  <si>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</si>
  <si>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</si>
  <si>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</si>
  <si>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</si>
  <si>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</si>
  <si>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</si>
  <si>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</si>
  <si>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</si>
  <si>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</si>
  <si>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</si>
  <si>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</si>
  <si>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</si>
  <si>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</si>
  <si>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</si>
  <si>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</si>
  <si>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</si>
  <si>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</si>
  <si>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</si>
  <si>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</si>
  <si>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</si>
  <si>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</si>
  <si>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</si>
  <si>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</si>
  <si>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</si>
  <si>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</si>
  <si>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</si>
  <si>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</si>
  <si>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</si>
  <si>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</si>
  <si>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</si>
  <si>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</si>
  <si>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</si>
  <si>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</si>
  <si>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</si>
  <si>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</si>
  <si>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</si>
  <si>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</si>
  <si>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</si>
  <si>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</si>
  <si>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</si>
  <si>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</si>
  <si>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</si>
  <si>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</si>
  <si>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</si>
  <si>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</si>
  <si>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</si>
  <si>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</si>
  <si>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</si>
  <si>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</si>
  <si>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</si>
  <si>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</si>
  <si>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</si>
  <si>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</si>
  <si>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</si>
  <si>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</si>
  <si>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</si>
  <si>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</si>
  <si>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</si>
  <si>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</si>
  <si>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</si>
  <si>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</si>
  <si>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</si>
  <si>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</si>
  <si>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</si>
  <si>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</si>
  <si>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</si>
  <si>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</si>
  <si>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</si>
  <si>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</si>
  <si>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</si>
  <si>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</si>
  <si>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</si>
  <si>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</si>
  <si>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</si>
  <si>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</si>
  <si>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</si>
  <si>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</si>
  <si>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</si>
  <si>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</si>
  <si>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</si>
  <si>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</si>
  <si>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</si>
  <si>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</si>
  <si>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</si>
  <si>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</si>
  <si>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</si>
  <si>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</si>
  <si>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</si>
  <si>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</si>
  <si>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</si>
  <si>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</si>
  <si>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</si>
  <si>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</si>
  <si>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</si>
  <si>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</si>
  <si>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</si>
  <si>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</si>
  <si>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</si>
  <si>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</si>
  <si>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</si>
  <si>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</si>
  <si>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</si>
  <si>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</si>
  <si>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</si>
  <si>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</si>
  <si>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</si>
  <si>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</si>
  <si>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</si>
  <si>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</si>
  <si>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</si>
  <si>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</si>
  <si>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</si>
  <si>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</si>
  <si>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</si>
  <si>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</si>
  <si>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</si>
  <si>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</si>
  <si>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</si>
  <si>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</si>
  <si>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</si>
  <si>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</si>
  <si>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</si>
  <si>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</si>
  <si>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</si>
  <si>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</si>
  <si>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</si>
  <si>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</si>
  <si>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</si>
  <si>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</si>
  <si>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</si>
  <si>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</si>
  <si>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</si>
  <si>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</si>
  <si>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</si>
  <si>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</si>
  <si>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</si>
  <si>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</si>
  <si>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</si>
  <si>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</si>
  <si>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</si>
  <si>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</si>
  <si>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</si>
  <si>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</si>
  <si>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</si>
  <si>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</si>
  <si>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</si>
  <si>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</si>
  <si>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</si>
  <si>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</si>
  <si>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</si>
  <si>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</si>
  <si>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</si>
  <si>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</si>
  <si>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</si>
  <si>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</si>
  <si>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</si>
  <si>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</si>
  <si>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</si>
  <si>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</si>
  <si>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</si>
  <si>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</si>
  <si>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</si>
  <si>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</si>
  <si>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</si>
  <si>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</si>
  <si>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</si>
  <si>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</si>
  <si>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</si>
  <si>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</si>
  <si>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</si>
  <si>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</si>
  <si>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</si>
  <si>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</si>
  <si>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</si>
  <si>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</si>
  <si>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</si>
  <si>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</si>
  <si>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</si>
  <si>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</si>
  <si>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</si>
  <si>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</si>
  <si>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</si>
  <si>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</si>
  <si>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</si>
  <si>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</si>
  <si>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</si>
  <si>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</si>
  <si>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</si>
  <si>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</si>
  <si>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</si>
  <si>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</si>
  <si>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</si>
  <si>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</si>
  <si>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</si>
  <si>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</si>
  <si>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</si>
  <si>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</si>
  <si>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</si>
  <si>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</si>
  <si>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</si>
  <si>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</si>
  <si>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</si>
  <si>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</si>
  <si>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</si>
  <si>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</si>
  <si>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</si>
  <si>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</si>
  <si>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</si>
  <si>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</si>
  <si>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</si>
  <si>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</si>
  <si>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</si>
  <si>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</si>
  <si>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</si>
  <si>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</si>
  <si>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</si>
  <si>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</si>
  <si>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</si>
  <si>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</si>
  <si>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</si>
  <si>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</si>
  <si>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</si>
  <si>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</si>
  <si>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</si>
  <si>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</si>
  <si>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</si>
  <si>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</si>
  <si>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</si>
  <si>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</si>
  <si>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</si>
  <si>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</si>
  <si>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</si>
  <si>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</si>
  <si>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</si>
  <si>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</si>
  <si>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</si>
  <si>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</si>
  <si>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</si>
  <si>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</si>
  <si>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</si>
  <si>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</si>
  <si>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</si>
  <si>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</si>
  <si>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</si>
  <si>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</si>
  <si>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</si>
  <si>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</si>
  <si>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</si>
  <si>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</si>
  <si>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</si>
  <si>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</si>
  <si>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</si>
  <si>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</si>
  <si>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</si>
  <si>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</si>
  <si>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</si>
  <si>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</si>
  <si>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</si>
  <si>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</si>
  <si>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</si>
  <si>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</si>
  <si>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</si>
  <si>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</si>
  <si>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</si>
  <si>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</si>
  <si>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</si>
  <si>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</si>
  <si>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</si>
  <si>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</si>
  <si>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</si>
  <si>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</si>
  <si>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</si>
  <si>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</si>
  <si>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</si>
  <si>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</si>
  <si>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</si>
  <si>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</si>
  <si>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</si>
  <si>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</si>
  <si>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</si>
  <si>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</si>
  <si>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</si>
  <si>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</si>
  <si>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</si>
  <si>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</si>
  <si>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</si>
  <si>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</si>
  <si>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</si>
  <si>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</si>
  <si>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</si>
  <si>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</si>
  <si>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</si>
  <si>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</si>
  <si>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</si>
  <si>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</si>
  <si>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</si>
  <si>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</si>
  <si>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</si>
  <si>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</si>
  <si>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</si>
  <si>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</si>
  <si>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</si>
  <si>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</si>
  <si>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</si>
  <si>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</si>
  <si>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</si>
  <si>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</si>
  <si>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</si>
  <si>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</si>
  <si>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</si>
  <si>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</si>
  <si>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</si>
  <si>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</si>
  <si>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</si>
  <si>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</si>
  <si>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</si>
  <si>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</si>
  <si>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</si>
  <si>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</si>
  <si>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</si>
  <si>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</si>
  <si>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</si>
  <si>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</si>
  <si>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</si>
  <si>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</si>
  <si>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</si>
  <si>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</si>
  <si>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</si>
  <si>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</si>
  <si>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</si>
  <si>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</si>
  <si>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</si>
  <si>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</si>
  <si>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</si>
  <si>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</si>
  <si>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</si>
  <si>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</si>
  <si>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</si>
  <si>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</si>
  <si>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</si>
  <si>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</si>
  <si>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</si>
  <si>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</si>
  <si>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</si>
  <si>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</si>
  <si>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</si>
  <si>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</si>
  <si>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</si>
  <si>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</si>
  <si>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</si>
  <si>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</si>
  <si>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</si>
  <si>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</si>
  <si>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</si>
  <si>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</si>
  <si>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</si>
  <si>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</si>
  <si>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</si>
  <si>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</si>
  <si>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</si>
  <si>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</si>
  <si>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</si>
  <si>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</si>
  <si>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</si>
  <si>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</si>
  <si>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</si>
  <si>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</si>
  <si>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</si>
  <si>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</si>
  <si>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</si>
  <si>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</si>
  <si>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</si>
  <si>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</si>
  <si>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</si>
  <si>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</si>
  <si>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</si>
  <si>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</si>
  <si>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</si>
  <si>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</si>
  <si>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</si>
  <si>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</si>
  <si>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</si>
  <si>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</si>
  <si>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</si>
  <si>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</si>
  <si>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</si>
  <si>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</si>
  <si>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</si>
  <si>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</si>
  <si>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</si>
  <si>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</si>
  <si>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</si>
  <si>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</si>
  <si>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</si>
  <si>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</si>
  <si>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</si>
  <si>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</si>
  <si>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</si>
  <si>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</si>
  <si>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</si>
  <si>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</si>
  <si>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</si>
  <si>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</si>
  <si>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</si>
  <si>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</si>
  <si>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</si>
  <si>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</si>
  <si>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</si>
  <si>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</si>
  <si>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</si>
  <si>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</si>
  <si>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</si>
  <si>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</si>
  <si>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</si>
  <si>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</si>
  <si>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</si>
  <si>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</si>
  <si>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</si>
  <si>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</si>
  <si>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</si>
  <si>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</si>
  <si>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</si>
  <si>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</si>
  <si>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</si>
  <si>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</si>
  <si>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</si>
  <si>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</si>
  <si>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</si>
  <si>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</si>
  <si>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</si>
  <si>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</si>
  <si>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</si>
  <si>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</si>
  <si>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</si>
  <si>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</si>
  <si>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</si>
  <si>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</si>
  <si>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</si>
  <si>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</si>
  <si>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</si>
  <si>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</si>
  <si>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</si>
  <si>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</si>
  <si>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</si>
  <si>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</si>
  <si>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</si>
  <si>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</si>
  <si>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</si>
  <si>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</si>
  <si>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</si>
  <si>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</si>
  <si>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</si>
  <si>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</si>
  <si>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</si>
  <si>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</si>
  <si>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</si>
  <si>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</si>
  <si>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</si>
  <si>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</si>
  <si>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</si>
  <si>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</si>
  <si>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</si>
  <si>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</si>
  <si>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</si>
  <si>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</si>
  <si>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</si>
  <si>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</si>
  <si>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</si>
  <si>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</si>
  <si>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</si>
  <si>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</si>
  <si>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</si>
  <si>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</si>
  <si>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</si>
  <si>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</si>
  <si>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</si>
  <si>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</si>
  <si>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</si>
  <si>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</si>
  <si>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</si>
  <si>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</si>
  <si>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</si>
  <si>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</si>
  <si>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</si>
  <si>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</si>
  <si>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</si>
  <si>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</si>
  <si>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</si>
  <si>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</si>
  <si>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</si>
  <si>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</si>
  <si>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</si>
  <si>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</si>
  <si>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</si>
  <si>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</si>
  <si>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</si>
  <si>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</si>
  <si>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</si>
  <si>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</si>
  <si>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</si>
  <si>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</si>
  <si>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</si>
  <si>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</si>
  <si>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</si>
  <si>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</si>
  <si>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</si>
  <si>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</si>
  <si>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</si>
  <si>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</si>
  <si>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</si>
  <si>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</si>
  <si>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</si>
  <si>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</si>
  <si>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</si>
  <si>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</si>
  <si>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</si>
  <si>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</si>
  <si>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</si>
  <si>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</si>
  <si>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</si>
  <si>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</si>
  <si>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</si>
  <si>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</si>
  <si>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</si>
  <si>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</si>
  <si>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</si>
  <si>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</si>
  <si>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</si>
  <si>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</si>
  <si>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</si>
  <si>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</si>
  <si>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</si>
  <si>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</si>
  <si>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</si>
  <si>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</si>
  <si>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</si>
  <si>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</si>
  <si>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</si>
  <si>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</si>
  <si>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</si>
  <si>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</si>
  <si>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</si>
  <si>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</si>
  <si>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</si>
  <si>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</si>
  <si>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</si>
  <si>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</si>
  <si>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</si>
  <si>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</si>
  <si>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</si>
  <si>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</si>
  <si>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</si>
  <si>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</si>
  <si>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</si>
  <si>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</si>
  <si>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</si>
  <si>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</si>
  <si>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</si>
  <si>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</si>
  <si>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</si>
  <si>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</si>
  <si>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</si>
  <si>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</si>
  <si>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</si>
  <si>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</si>
  <si>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</si>
  <si>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</si>
  <si>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</si>
  <si>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</si>
  <si>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</si>
  <si>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</si>
  <si>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</si>
  <si>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</si>
  <si>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</si>
  <si>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</si>
  <si>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</si>
  <si>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</si>
  <si>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</si>
  <si>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</si>
  <si>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</si>
  <si>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</si>
  <si>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</si>
  <si>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</si>
  <si>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</si>
  <si>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</si>
  <si>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</si>
  <si>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</si>
  <si>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</si>
  <si>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</si>
  <si>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</si>
  <si>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</si>
  <si>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</si>
  <si>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</si>
  <si>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</si>
  <si>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</si>
  <si>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</si>
  <si>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</si>
  <si>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</si>
  <si>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</si>
  <si>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</si>
  <si>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</si>
  <si>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</si>
  <si>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</si>
  <si>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</si>
  <si>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</si>
  <si>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</si>
  <si>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</si>
  <si>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</si>
  <si>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</si>
  <si>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</si>
  <si>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</si>
  <si>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</si>
  <si>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</si>
  <si>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</si>
  <si>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</si>
  <si>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</si>
  <si>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</si>
  <si>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</si>
  <si>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</si>
  <si>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</si>
  <si>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</si>
  <si>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</si>
  <si>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</si>
  <si>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</si>
  <si>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</si>
  <si>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</si>
  <si>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</si>
  <si>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</si>
  <si>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</si>
  <si>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</si>
  <si>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</si>
  <si>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</si>
  <si>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</si>
  <si>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</si>
  <si>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</si>
  <si>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</si>
  <si>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</si>
  <si>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</si>
  <si>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</si>
  <si>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</si>
  <si>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</si>
  <si>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</si>
  <si>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</si>
  <si>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</si>
  <si>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</si>
  <si>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</si>
  <si>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</si>
  <si>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</si>
  <si>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</si>
  <si>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</si>
  <si>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</si>
  <si>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</si>
  <si>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</si>
  <si>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</si>
  <si>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</si>
  <si>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</si>
  <si>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</si>
  <si>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</si>
  <si>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</si>
  <si>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</si>
  <si>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</si>
  <si>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</si>
  <si>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</si>
  <si>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</si>
  <si>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</si>
  <si>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</si>
  <si>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</si>
  <si>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</si>
  <si>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</si>
  <si>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</si>
  <si>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</si>
  <si>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</si>
  <si>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</si>
  <si>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</si>
  <si>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</si>
  <si>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</si>
  <si>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</si>
  <si>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</si>
  <si>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</si>
  <si>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</si>
  <si>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</si>
  <si>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</si>
  <si>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</si>
  <si>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</si>
  <si>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</si>
  <si>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</si>
  <si>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</si>
  <si>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</si>
  <si>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</si>
  <si>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</si>
  <si>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</si>
  <si>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</si>
  <si>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</si>
  <si>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</si>
  <si>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</si>
  <si>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</si>
  <si>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</si>
  <si>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</si>
  <si>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</si>
  <si>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</si>
  <si>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</si>
  <si>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</si>
  <si>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</si>
  <si>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</si>
  <si>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</si>
  <si>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</si>
  <si>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</si>
  <si>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</si>
  <si>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</si>
  <si>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</si>
  <si>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</si>
  <si>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</si>
  <si>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</si>
  <si>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</si>
  <si>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</si>
  <si>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</si>
  <si>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</si>
  <si>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</si>
  <si>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</si>
  <si>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</si>
  <si>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</si>
  <si>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</si>
  <si>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</si>
  <si>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</si>
  <si>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</si>
  <si>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</si>
  <si>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</si>
  <si>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</si>
  <si>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</si>
  <si>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</si>
  <si>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</si>
  <si>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</si>
  <si>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</si>
  <si>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</si>
  <si>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</si>
  <si>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</si>
  <si>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</si>
  <si>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</si>
  <si>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</si>
  <si>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</si>
  <si>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</si>
  <si>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</si>
  <si>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</si>
  <si>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</si>
  <si>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</si>
  <si>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</si>
  <si>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</si>
  <si>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</si>
  <si>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</si>
  <si>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</si>
  <si>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</si>
  <si>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</si>
  <si>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</si>
  <si>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</si>
  <si>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</si>
  <si>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</si>
  <si>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</si>
  <si>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</si>
  <si>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</si>
  <si>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</si>
  <si>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</si>
  <si>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</si>
  <si>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</si>
  <si>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</si>
  <si>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</si>
  <si>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</si>
  <si>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</si>
  <si>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</si>
  <si>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</si>
  <si>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</si>
  <si>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</si>
  <si>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</si>
  <si>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</si>
  <si>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</si>
  <si>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</si>
  <si>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</si>
  <si>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</si>
  <si>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</si>
  <si>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</si>
  <si>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</si>
  <si>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</si>
  <si>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</si>
  <si>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</si>
  <si>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</si>
  <si>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</si>
  <si>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</si>
  <si>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</si>
  <si>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</si>
  <si>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</si>
  <si>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</si>
  <si>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</si>
  <si>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</si>
  <si>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</si>
  <si>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</si>
  <si>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</si>
  <si>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</si>
  <si>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</si>
  <si>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</si>
  <si>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</si>
  <si>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</si>
  <si>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</si>
  <si>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</si>
  <si>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</si>
  <si>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</si>
  <si>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</si>
  <si>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</si>
  <si>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</si>
  <si>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</si>
  <si>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</si>
  <si>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</si>
  <si>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</si>
  <si>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</si>
  <si>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</si>
  <si>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</si>
  <si>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</si>
  <si>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</si>
  <si>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</si>
  <si>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</si>
  <si>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</si>
  <si>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</si>
  <si>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</si>
  <si>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</si>
  <si>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</si>
  <si>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</si>
  <si>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</si>
  <si>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</si>
  <si>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</si>
  <si>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</si>
  <si>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</si>
  <si>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</si>
  <si>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</si>
  <si>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</si>
  <si>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</si>
  <si>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</si>
  <si>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</si>
  <si>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</si>
  <si>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</si>
  <si>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</si>
  <si>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</si>
  <si>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</si>
  <si>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</si>
  <si>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</si>
  <si>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</si>
  <si>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</si>
  <si>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</si>
  <si>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</si>
  <si>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</si>
  <si>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</si>
  <si>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</si>
  <si>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</si>
  <si>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</si>
  <si>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</si>
  <si>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</si>
  <si>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</si>
  <si>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</si>
  <si>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</si>
  <si>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</si>
  <si>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</si>
  <si>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</si>
  <si>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</si>
  <si>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</si>
  <si>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</si>
  <si>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</si>
  <si>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</si>
  <si>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</si>
  <si>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</si>
  <si>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</si>
  <si>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</si>
  <si>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</si>
  <si>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</si>
  <si>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</si>
  <si>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</si>
  <si>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</si>
  <si>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</si>
  <si>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</si>
  <si>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</si>
  <si>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</si>
  <si>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</si>
  <si>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</si>
  <si>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</si>
  <si>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</si>
  <si>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</si>
  <si>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</si>
  <si>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</si>
  <si>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</si>
  <si>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</si>
  <si>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</si>
  <si>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</si>
  <si>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</si>
  <si>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</si>
  <si>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</si>
  <si>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</si>
  <si>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</si>
  <si>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</si>
  <si>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</si>
  <si>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</si>
  <si>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</si>
  <si>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</si>
  <si>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</si>
  <si>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</si>
  <si>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</si>
  <si>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</si>
  <si>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</si>
  <si>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</si>
  <si>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</si>
  <si>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</si>
  <si>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</si>
  <si>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</si>
  <si>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</si>
  <si>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</si>
  <si>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</si>
  <si>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</si>
  <si>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</si>
  <si>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</si>
  <si>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</si>
  <si>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</si>
  <si>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</si>
  <si>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</si>
  <si>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</si>
  <si>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</si>
  <si>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</si>
  <si>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</si>
  <si>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</si>
  <si>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</si>
  <si>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</si>
  <si>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</si>
  <si>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</si>
  <si>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</si>
  <si>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</si>
  <si>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</si>
  <si>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</si>
  <si>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</si>
  <si>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</si>
  <si>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</si>
  <si>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</si>
  <si>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</si>
  <si>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</si>
  <si>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</si>
  <si>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</si>
  <si>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</si>
  <si>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</si>
  <si>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</si>
  <si>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</si>
  <si>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</si>
  <si>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</si>
  <si>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</si>
  <si>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</si>
  <si>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</si>
  <si>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</si>
  <si>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</si>
  <si>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</si>
  <si>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</si>
  <si>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</si>
  <si>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</si>
  <si>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</si>
  <si>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</si>
  <si>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</si>
  <si>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</si>
  <si>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</si>
  <si>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</si>
  <si>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</si>
  <si>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</si>
  <si>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</si>
  <si>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</si>
  <si>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</si>
  <si>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</si>
  <si>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</si>
  <si>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</si>
  <si>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</si>
  <si>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</si>
  <si>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</si>
  <si>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</si>
  <si>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</si>
  <si>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</si>
  <si>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</si>
  <si>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</si>
  <si>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</si>
  <si>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</si>
  <si>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</si>
  <si>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</si>
  <si>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</si>
  <si>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</si>
  <si>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</si>
  <si>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</si>
  <si>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</si>
  <si>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</si>
  <si>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</si>
  <si>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</si>
  <si>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</si>
  <si>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</si>
  <si>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</si>
  <si>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</si>
  <si>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</si>
  <si>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</si>
  <si>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</si>
  <si>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</si>
  <si>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</si>
  <si>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</si>
  <si>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</si>
  <si>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</si>
  <si>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</si>
  <si>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</si>
  <si>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</si>
  <si>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</si>
  <si>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</si>
  <si>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</si>
  <si>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</si>
  <si>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</si>
  <si>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</si>
  <si>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</si>
  <si>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</si>
  <si>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</si>
  <si>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</si>
  <si>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</si>
  <si>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</si>
  <si>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</si>
  <si>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</si>
  <si>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</si>
  <si>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</si>
  <si>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</si>
  <si>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</si>
  <si>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</si>
  <si>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</si>
  <si>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</si>
  <si>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</si>
  <si>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</si>
  <si>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</si>
  <si>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</si>
  <si>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</si>
  <si>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</si>
  <si>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</si>
  <si>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</si>
  <si>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</si>
  <si>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</si>
  <si>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</si>
  <si>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</si>
  <si>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</si>
  <si>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</si>
  <si>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</si>
  <si>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</si>
  <si>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</si>
  <si>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</si>
  <si>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</si>
  <si>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</si>
  <si>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</si>
  <si>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</si>
  <si>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</si>
  <si>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</si>
  <si>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</si>
  <si>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</si>
  <si>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</si>
  <si>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</si>
  <si>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</si>
  <si>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</si>
  <si>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</si>
  <si>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</si>
  <si>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</si>
  <si>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</si>
  <si>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</si>
  <si>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</si>
  <si>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</si>
  <si>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</si>
  <si>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</si>
  <si>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</si>
  <si>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</si>
  <si>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</si>
  <si>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</si>
  <si>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</si>
  <si>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</si>
  <si>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</si>
  <si>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</si>
  <si>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</si>
  <si>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</si>
  <si>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</si>
  <si>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</si>
  <si>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</si>
  <si>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</si>
  <si>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</si>
  <si>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</si>
  <si>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</si>
  <si>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</si>
  <si>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</si>
  <si>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</si>
  <si>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</si>
  <si>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</si>
  <si>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</si>
  <si>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</si>
  <si>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</si>
  <si>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</si>
  <si>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</si>
  <si>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</si>
  <si>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</si>
  <si>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</si>
  <si>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</si>
  <si>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</si>
  <si>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</si>
  <si>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</si>
  <si>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</si>
  <si>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</si>
  <si>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</si>
  <si>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</si>
  <si>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</si>
  <si>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</si>
  <si>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</si>
  <si>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</si>
  <si>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</si>
  <si>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</si>
  <si>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</si>
  <si>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</si>
  <si>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</si>
  <si>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</si>
  <si>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</si>
  <si>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</si>
  <si>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</si>
  <si>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</si>
  <si>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</si>
  <si>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</si>
  <si>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</si>
  <si>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</si>
  <si>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</si>
  <si>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</si>
  <si>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</si>
  <si>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</si>
  <si>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</si>
  <si>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</si>
  <si>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</si>
  <si>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</si>
  <si>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</si>
  <si>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</si>
  <si>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</si>
  <si>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</si>
  <si>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</si>
  <si>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</si>
  <si>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</si>
  <si>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</si>
  <si>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</si>
  <si>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</si>
  <si>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</si>
  <si>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</si>
  <si>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</si>
  <si>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</si>
  <si>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</si>
  <si>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</si>
  <si>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</si>
  <si>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</si>
  <si>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</si>
  <si>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</si>
  <si>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</si>
  <si>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</si>
  <si>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</si>
  <si>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</si>
  <si>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</si>
  <si>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</si>
  <si>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</si>
  <si>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</si>
  <si>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</si>
  <si>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</si>
  <si>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</si>
  <si>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</si>
  <si>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</si>
  <si>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</si>
  <si>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</si>
  <si>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</si>
  <si>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</si>
  <si>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</si>
  <si>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</si>
  <si>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</si>
  <si>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</si>
  <si>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</si>
  <si>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</si>
  <si>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</si>
  <si>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</si>
  <si>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</si>
  <si>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</si>
  <si>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</si>
  <si>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</si>
  <si>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</si>
  <si>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</si>
  <si>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</si>
  <si>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</si>
  <si>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</si>
  <si>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</si>
  <si>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</si>
  <si>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</si>
  <si>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</si>
  <si>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</si>
  <si>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</si>
  <si>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</si>
  <si>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</si>
  <si>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</si>
  <si>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</si>
  <si>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</si>
  <si>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</si>
  <si>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</si>
  <si>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</si>
  <si>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</si>
  <si>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</si>
  <si>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</si>
  <si>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</si>
  <si>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</si>
  <si>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</si>
  <si>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</si>
  <si>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</si>
  <si>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</si>
  <si>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</si>
  <si>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</si>
  <si>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</si>
  <si>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</si>
  <si>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</si>
  <si>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</si>
  <si>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</si>
  <si>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</si>
  <si>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</si>
  <si>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</si>
  <si>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</si>
  <si>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</si>
  <si>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</si>
  <si>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</si>
  <si>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</si>
  <si>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</si>
  <si>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</si>
  <si>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</si>
  <si>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</si>
  <si>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</si>
  <si>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</si>
  <si>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</si>
  <si>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</si>
  <si>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</si>
  <si>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</si>
  <si>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</si>
  <si>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</si>
  <si>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</si>
  <si>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</si>
  <si>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</si>
  <si>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</si>
  <si>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</si>
  <si>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</si>
  <si>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</si>
  <si>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</si>
  <si>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</si>
  <si>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</si>
  <si>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</si>
  <si>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</si>
  <si>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</si>
  <si>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</si>
  <si>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</si>
  <si>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</si>
  <si>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</si>
  <si>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</si>
  <si>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</si>
  <si>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</si>
  <si>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</si>
  <si>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</si>
  <si>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</si>
  <si>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</si>
  <si>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</si>
  <si>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</si>
  <si>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</si>
  <si>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</si>
  <si>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</si>
  <si>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</si>
  <si>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</si>
  <si>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</si>
  <si>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</si>
  <si>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</si>
  <si>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</si>
  <si>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</si>
  <si>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</si>
  <si>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</si>
  <si>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</si>
  <si>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</si>
  <si>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</si>
  <si>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</si>
  <si>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</si>
  <si>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</si>
  <si>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</si>
  <si>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</si>
  <si>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</si>
  <si>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</si>
  <si>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</si>
  <si>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</si>
  <si>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</si>
  <si>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</si>
  <si>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</si>
  <si>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</si>
  <si>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</si>
  <si>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</si>
  <si>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</si>
  <si>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</si>
  <si>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</si>
  <si>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</si>
  <si>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</si>
  <si>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</si>
  <si>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</si>
  <si>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</si>
  <si>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</si>
  <si>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</si>
  <si>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</si>
  <si>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</si>
  <si>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</si>
  <si>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</si>
  <si>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</si>
  <si>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</si>
  <si>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</si>
  <si>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</si>
  <si>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</si>
  <si>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</si>
  <si>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</si>
  <si>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</si>
  <si>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</si>
  <si>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</si>
  <si>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</si>
  <si>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</si>
  <si>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</si>
  <si>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</si>
  <si>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</si>
  <si>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</si>
  <si>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</si>
  <si>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</si>
  <si>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</si>
  <si>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</si>
  <si>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</si>
  <si>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</si>
  <si>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</si>
  <si>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</si>
  <si>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</si>
  <si>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</si>
  <si>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</si>
  <si>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</si>
  <si>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</si>
  <si>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</si>
  <si>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</si>
  <si>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</si>
  <si>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</si>
  <si>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</si>
  <si>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</si>
  <si>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</si>
  <si>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</si>
  <si>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</si>
  <si>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</si>
  <si>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</si>
  <si>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</si>
  <si>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</si>
  <si>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</si>
  <si>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</si>
  <si>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</si>
  <si>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</si>
  <si>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</si>
  <si>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</si>
  <si>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</si>
  <si>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</si>
  <si>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</si>
  <si>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</si>
  <si>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</si>
  <si>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</si>
  <si>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</si>
  <si>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</si>
  <si>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</si>
  <si>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</si>
  <si>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</si>
  <si>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</si>
  <si>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</si>
  <si>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</si>
  <si>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</si>
  <si>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</si>
  <si>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</si>
  <si>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</si>
  <si>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</si>
  <si>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</si>
  <si>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</si>
  <si>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</si>
  <si>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</si>
  <si>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</si>
  <si>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</si>
  <si>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</si>
  <si>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</si>
  <si>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</si>
  <si>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</si>
  <si>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</si>
  <si>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</si>
  <si>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</si>
  <si>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</si>
  <si>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</si>
  <si>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</si>
  <si>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</si>
  <si>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</si>
  <si>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</si>
  <si>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</si>
  <si>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</si>
  <si>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</si>
  <si>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</si>
  <si>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</si>
  <si>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</si>
  <si>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</si>
  <si>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</si>
  <si>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</si>
  <si>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</si>
  <si>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</si>
  <si>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</si>
  <si>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</si>
  <si>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</si>
  <si>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</si>
  <si>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</si>
  <si>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</si>
  <si>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</si>
  <si>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</si>
  <si>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</si>
  <si>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</si>
  <si>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</si>
  <si>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</si>
  <si>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</si>
  <si>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</si>
  <si>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</si>
  <si>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</si>
  <si>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</si>
  <si>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</si>
  <si>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</si>
  <si>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</si>
  <si>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</si>
  <si>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</si>
  <si>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</si>
  <si>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</si>
  <si>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</si>
  <si>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</si>
  <si>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</si>
  <si>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</si>
  <si>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</si>
  <si>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</si>
  <si>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</si>
  <si>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</si>
  <si>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</si>
  <si>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</si>
  <si>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</si>
  <si>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</si>
  <si>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</si>
  <si>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</si>
  <si>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</si>
  <si>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</si>
  <si>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</si>
  <si>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</si>
  <si>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</si>
  <si>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</si>
  <si>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</si>
  <si>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</si>
  <si>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</si>
  <si>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</si>
  <si>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</si>
  <si>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</si>
  <si>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</si>
  <si>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</si>
  <si>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</si>
  <si>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</si>
  <si>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</si>
  <si>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</si>
  <si>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</si>
  <si>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</si>
  <si>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</si>
  <si>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</si>
  <si>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</si>
  <si>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</si>
  <si>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</si>
  <si>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</si>
  <si>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</si>
  <si>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</si>
  <si>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</si>
  <si>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</si>
  <si>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</si>
  <si>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</si>
  <si>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</si>
  <si>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</si>
  <si>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</si>
  <si>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</si>
  <si>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</si>
  <si>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</si>
  <si>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</si>
  <si>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</si>
  <si>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</si>
  <si>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</si>
  <si>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</si>
  <si>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</si>
  <si>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</si>
  <si>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</si>
  <si>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</si>
  <si>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</si>
  <si>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</si>
  <si>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</si>
  <si>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</si>
  <si>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</si>
  <si>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</si>
  <si>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</si>
  <si>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</si>
  <si>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</si>
  <si>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</si>
  <si>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</si>
  <si>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</si>
  <si>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</si>
  <si>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</si>
  <si>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</si>
  <si>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</si>
  <si>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</si>
  <si>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</si>
  <si>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</si>
  <si>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</si>
  <si>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</si>
  <si>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</si>
  <si>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</si>
  <si>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</si>
  <si>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</si>
  <si>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</si>
  <si>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</si>
  <si>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</si>
  <si>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</si>
  <si>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</si>
  <si>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</si>
  <si>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</si>
  <si>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</si>
  <si>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</si>
  <si>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</si>
  <si>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</si>
  <si>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</si>
  <si>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</si>
  <si>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</si>
  <si>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</si>
  <si>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</si>
  <si>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</si>
  <si>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</si>
  <si>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</si>
  <si>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</si>
  <si>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</si>
  <si>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</si>
  <si>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</si>
  <si>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</si>
  <si>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</si>
  <si>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</si>
  <si>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</si>
  <si>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</si>
  <si>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</si>
  <si>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</si>
  <si>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</si>
  <si>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</si>
  <si>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</si>
  <si>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</si>
  <si>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</si>
  <si>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</si>
  <si>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</si>
  <si>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</si>
  <si>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</si>
  <si>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</si>
  <si>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</si>
  <si>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</si>
  <si>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</si>
  <si>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</si>
  <si>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</si>
  <si>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</si>
  <si>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</si>
  <si>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</si>
  <si>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</si>
  <si>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</si>
  <si>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</si>
  <si>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</si>
  <si>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</si>
  <si>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</si>
  <si>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</si>
  <si>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</si>
  <si>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</si>
  <si>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</si>
  <si>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</si>
  <si>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</si>
  <si>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</si>
  <si>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</si>
  <si>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</si>
  <si>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</si>
  <si>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</si>
  <si>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</si>
  <si>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</si>
  <si>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</si>
  <si>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</si>
  <si>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</si>
  <si>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</si>
  <si>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</si>
  <si>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</si>
  <si>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</si>
  <si>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</si>
  <si>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</si>
  <si>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</si>
  <si>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</si>
  <si>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</si>
  <si>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</si>
  <si>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</si>
  <si>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</si>
  <si>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</si>
  <si>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</si>
  <si>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</si>
  <si>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</si>
  <si>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</si>
  <si>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</si>
  <si>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</si>
  <si>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</si>
  <si>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</si>
  <si>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</si>
  <si>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</si>
  <si>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</si>
  <si>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</si>
  <si>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</si>
  <si>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</si>
  <si>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</si>
  <si>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</si>
  <si>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</si>
  <si>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</si>
  <si>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</si>
  <si>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</si>
  <si>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</si>
  <si>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</si>
  <si>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</si>
  <si>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</si>
  <si>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</si>
  <si>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</si>
  <si>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</si>
  <si>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</si>
  <si>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</si>
  <si>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</si>
  <si>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</si>
  <si>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</si>
  <si>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</si>
  <si>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</si>
  <si>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</si>
  <si>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</si>
  <si>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</si>
  <si>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</si>
  <si>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</si>
  <si>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</si>
  <si>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</si>
  <si>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</si>
  <si>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</si>
  <si>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</si>
  <si>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</si>
  <si>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</si>
  <si>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</si>
  <si>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</si>
  <si>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</si>
  <si>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</si>
  <si>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</si>
  <si>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</si>
  <si>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</si>
  <si>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</si>
  <si>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</si>
  <si>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</si>
  <si>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</si>
  <si>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</si>
  <si>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</si>
  <si>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</si>
  <si>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</si>
  <si>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</si>
  <si>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</si>
  <si>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</si>
  <si>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</si>
  <si>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</si>
  <si>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</si>
  <si>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</si>
  <si>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</si>
  <si>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</si>
  <si>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</si>
  <si>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</si>
  <si>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</si>
  <si>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</si>
  <si>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</si>
  <si>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</si>
  <si>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</si>
  <si>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</si>
  <si>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</si>
  <si>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</si>
  <si>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</si>
  <si>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</si>
  <si>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</si>
  <si>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</si>
  <si>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</si>
  <si>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</si>
  <si>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</si>
  <si>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</si>
  <si>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</si>
  <si>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</si>
  <si>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</si>
  <si>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</si>
  <si>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</si>
  <si>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</si>
  <si>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</si>
  <si>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</si>
  <si>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</si>
  <si>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</si>
  <si>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</si>
  <si>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</si>
  <si>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</si>
  <si>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</si>
  <si>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</si>
  <si>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</si>
  <si>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</si>
  <si>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</si>
  <si>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</si>
  <si>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</si>
  <si>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</si>
  <si>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</si>
  <si>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</si>
  <si>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</si>
  <si>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</si>
  <si>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</si>
  <si>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</si>
  <si>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</si>
  <si>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</si>
  <si>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</si>
  <si>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</si>
  <si>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</si>
  <si>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</si>
  <si>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</si>
  <si>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</si>
  <si>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</si>
  <si>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</si>
  <si>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</si>
  <si>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</si>
  <si>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</si>
  <si>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</si>
  <si>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</si>
  <si>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</si>
  <si>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</si>
  <si>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</si>
  <si>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</si>
  <si>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</si>
  <si>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</si>
  <si>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</si>
  <si>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</si>
  <si>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</si>
  <si>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</si>
  <si>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</si>
  <si>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</si>
  <si>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</si>
  <si>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</si>
  <si>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</si>
  <si>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</si>
  <si>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</si>
  <si>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</si>
  <si>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</si>
  <si>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</si>
  <si>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</si>
  <si>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</si>
  <si>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</si>
  <si>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</si>
  <si>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</si>
  <si>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</si>
  <si>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</si>
  <si>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</si>
  <si>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</si>
  <si>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</si>
  <si>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</si>
  <si>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</si>
  <si>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</si>
  <si>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</si>
  <si>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</si>
  <si>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</si>
  <si>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</si>
  <si>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</si>
  <si>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</si>
  <si>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</si>
  <si>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</si>
  <si>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</si>
  <si>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</si>
  <si>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</si>
  <si>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</si>
  <si>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</si>
  <si>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</si>
  <si>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</si>
  <si>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</si>
  <si>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</si>
  <si>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</si>
  <si>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</si>
  <si>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</si>
  <si>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</si>
  <si>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</si>
  <si>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</si>
  <si>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</si>
  <si>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</si>
  <si>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</si>
  <si>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</si>
  <si>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</si>
  <si>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</si>
  <si>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</si>
  <si>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</si>
  <si>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</si>
  <si>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</si>
  <si>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</si>
  <si>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</si>
  <si>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</si>
  <si>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</si>
  <si>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</si>
  <si>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</si>
  <si>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</si>
  <si>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</si>
  <si>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</si>
  <si>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</si>
  <si>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</si>
  <si>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</si>
  <si>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</si>
  <si>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</si>
  <si>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</si>
  <si>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</si>
  <si>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</si>
  <si>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</si>
  <si>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</si>
  <si>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</si>
  <si>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</si>
  <si>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</si>
  <si>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</si>
  <si>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</si>
  <si>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</si>
  <si>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</si>
  <si>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</si>
  <si>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</si>
  <si>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</si>
  <si>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</si>
  <si>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</si>
  <si>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</si>
  <si>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</si>
  <si>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</si>
  <si>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</si>
  <si>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</si>
  <si>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</si>
  <si>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</si>
  <si>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</si>
  <si>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</si>
  <si>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</si>
  <si>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</si>
  <si>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</si>
  <si>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</si>
  <si>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</si>
  <si>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</si>
  <si>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</si>
  <si>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</si>
  <si>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</si>
  <si>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</si>
  <si>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</si>
  <si>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</si>
  <si>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</si>
  <si>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</si>
  <si>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</si>
  <si>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</si>
  <si>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</si>
  <si>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</si>
  <si>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</si>
  <si>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</si>
  <si>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</si>
  <si>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</si>
  <si>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</si>
  <si>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</si>
  <si>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</si>
  <si>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</si>
  <si>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</si>
  <si>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</si>
  <si>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</si>
  <si>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</si>
  <si>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</si>
  <si>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</si>
  <si>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</si>
  <si>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</si>
  <si>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</si>
  <si>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</si>
  <si>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</si>
  <si>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</si>
  <si>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</si>
  <si>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</si>
  <si>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</si>
  <si>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</si>
  <si>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</si>
  <si>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</si>
  <si>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</si>
  <si>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</si>
  <si>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</si>
  <si>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</si>
  <si>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</si>
  <si>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</si>
  <si>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</si>
  <si>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</si>
  <si>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</si>
  <si>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</si>
  <si>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</si>
  <si>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</si>
  <si>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</si>
  <si>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</si>
  <si>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</si>
  <si>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</si>
  <si>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</si>
  <si>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</si>
  <si>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</si>
  <si>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</si>
  <si>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</si>
  <si>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</si>
  <si>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</si>
  <si>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</si>
  <si>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</si>
  <si>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</si>
  <si>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</si>
  <si>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</si>
  <si>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</si>
  <si>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</si>
  <si>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</si>
  <si>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</si>
  <si>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</si>
  <si>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</si>
  <si>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</si>
  <si>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</si>
  <si>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</si>
  <si>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</si>
  <si>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</si>
  <si>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</si>
  <si>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</si>
  <si>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</si>
  <si>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</si>
  <si>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</si>
  <si>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</si>
  <si>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</si>
  <si>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</si>
  <si>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</si>
  <si>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</si>
  <si>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</si>
  <si>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</si>
  <si>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</si>
  <si>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</si>
  <si>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</si>
  <si>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</si>
  <si>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</si>
  <si>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</si>
  <si>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</si>
  <si>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</si>
  <si>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</si>
  <si>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</si>
  <si>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</si>
  <si>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</si>
  <si>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</si>
  <si>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</si>
  <si>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</si>
  <si>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</si>
  <si>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</si>
  <si>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</si>
  <si>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</si>
  <si>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</si>
  <si>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</si>
  <si>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</si>
  <si>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</si>
  <si>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</si>
  <si>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</si>
  <si>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</si>
  <si>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</si>
  <si>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</si>
  <si>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</si>
  <si>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</si>
  <si>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</si>
  <si>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</si>
  <si>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</si>
  <si>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</si>
  <si>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</si>
  <si>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</si>
  <si>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</si>
  <si>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</si>
  <si>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</si>
  <si>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</si>
  <si>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</si>
  <si>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</si>
  <si>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</si>
  <si>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</si>
  <si>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</si>
  <si>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</si>
  <si>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</si>
  <si>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</si>
  <si>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</si>
  <si>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</si>
  <si>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</si>
  <si>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</si>
  <si>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</si>
  <si>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</si>
  <si>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</si>
  <si>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</si>
  <si>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</si>
  <si>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</si>
  <si>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</si>
  <si>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</si>
  <si>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</si>
  <si>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</si>
  <si>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</si>
  <si>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</si>
  <si>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</si>
  <si>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</si>
  <si>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</si>
  <si>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</si>
  <si>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</si>
  <si>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</si>
  <si>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</si>
  <si>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</si>
  <si>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</si>
  <si>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</si>
  <si>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</si>
  <si>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</si>
  <si>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</si>
  <si>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</si>
  <si>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</si>
  <si>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</si>
  <si>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</si>
  <si>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</si>
  <si>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</si>
  <si>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</si>
  <si>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</si>
  <si>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</si>
  <si>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</si>
  <si>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</si>
  <si>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</si>
  <si>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</si>
  <si>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</si>
  <si>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</si>
  <si>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</si>
  <si>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</si>
  <si>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</si>
  <si>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</si>
  <si>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</si>
  <si>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</si>
  <si>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</si>
  <si>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</si>
  <si>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</si>
  <si>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</si>
  <si>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</si>
  <si>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</si>
  <si>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</si>
  <si>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</si>
  <si>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</si>
  <si>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</si>
  <si>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</si>
  <si>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</si>
  <si>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</si>
  <si>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</si>
  <si>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</si>
  <si>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</si>
  <si>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</si>
  <si>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</si>
  <si>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</si>
  <si>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</si>
  <si>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</si>
  <si>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</si>
  <si>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</si>
  <si>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</si>
  <si>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</si>
  <si>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</si>
  <si>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</si>
  <si>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</si>
  <si>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</si>
  <si>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</si>
  <si>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</si>
  <si>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</si>
  <si>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</si>
  <si>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</si>
  <si>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</si>
  <si>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</si>
  <si>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</si>
  <si>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</si>
  <si>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</si>
  <si>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</si>
  <si>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</si>
  <si>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</si>
  <si>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</si>
  <si>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</si>
  <si>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</si>
  <si>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</si>
  <si>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</si>
  <si>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</si>
  <si>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</si>
  <si>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</si>
  <si>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</si>
  <si>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</si>
  <si>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</si>
  <si>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</si>
  <si>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</si>
  <si>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</si>
  <si>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</si>
  <si>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</si>
  <si>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</si>
  <si>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</si>
  <si>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</si>
  <si>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</si>
  <si>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</si>
  <si>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</si>
  <si>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</si>
  <si>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</si>
  <si>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</si>
  <si>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</si>
  <si>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</si>
  <si>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</si>
  <si>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</si>
  <si>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</si>
  <si>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</si>
  <si>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</si>
  <si>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</si>
  <si>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</si>
  <si>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</si>
  <si>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</si>
  <si>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</si>
  <si>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</si>
  <si>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</si>
  <si>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</si>
  <si>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</si>
  <si>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</si>
  <si>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</si>
  <si>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</si>
  <si>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</si>
  <si>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</si>
  <si>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</si>
  <si>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</si>
  <si>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</si>
  <si>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</si>
  <si>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</si>
  <si>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</si>
  <si>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</si>
  <si>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</si>
  <si>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</si>
  <si>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</si>
  <si>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</si>
  <si>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</si>
  <si>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</si>
  <si>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</si>
  <si>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</si>
  <si>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</si>
  <si>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</si>
  <si>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</si>
  <si>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</si>
  <si>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</si>
  <si>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</si>
  <si>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</si>
  <si>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</si>
  <si>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</si>
  <si>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</si>
  <si>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</si>
  <si>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</si>
  <si>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</si>
  <si>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</si>
  <si>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</si>
  <si>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</si>
  <si>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</si>
  <si>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</si>
  <si>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</si>
  <si>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</si>
  <si>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</si>
  <si>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</si>
  <si>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</si>
  <si>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</si>
  <si>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</si>
  <si>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</si>
  <si>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</si>
  <si>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</si>
  <si>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</si>
  <si>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</si>
  <si>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</si>
  <si>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</si>
  <si>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</si>
  <si>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</si>
  <si>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</si>
  <si>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</si>
  <si>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</si>
  <si>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</si>
  <si>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</si>
  <si>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</si>
  <si>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</si>
  <si>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</si>
  <si>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</si>
  <si>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</si>
  <si>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</si>
  <si>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</si>
  <si>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</si>
  <si>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</si>
  <si>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</si>
  <si>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</si>
  <si>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</si>
  <si>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</si>
  <si>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</si>
  <si>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</si>
  <si>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</si>
  <si>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</si>
  <si>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</si>
  <si>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</si>
  <si>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</si>
  <si>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</si>
  <si>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</si>
  <si>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</si>
  <si>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</si>
  <si>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</si>
  <si>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</si>
  <si>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</si>
  <si>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</si>
  <si>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</si>
  <si>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</si>
  <si>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</si>
  <si>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</si>
  <si>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</si>
  <si>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</si>
  <si>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</si>
  <si>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</si>
  <si>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</si>
  <si>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</si>
  <si>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</si>
  <si>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</si>
  <si>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</si>
  <si>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</si>
  <si>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</si>
  <si>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</si>
  <si>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</si>
  <si>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</si>
  <si>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</si>
  <si>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</si>
  <si>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</si>
  <si>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</si>
  <si>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</si>
  <si>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</si>
  <si>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</si>
  <si>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</si>
  <si>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</si>
  <si>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</si>
  <si>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</si>
  <si>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</si>
  <si>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</si>
  <si>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</si>
  <si>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</si>
  <si>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</si>
  <si>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</si>
  <si>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</si>
  <si>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</si>
  <si>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</si>
  <si>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</si>
  <si>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</si>
  <si>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</si>
  <si>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</si>
  <si>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</si>
  <si>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</si>
  <si>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</si>
  <si>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</si>
  <si>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</si>
  <si>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</si>
  <si>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</si>
  <si>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</si>
  <si>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</si>
  <si>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</si>
  <si>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</si>
  <si>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</si>
  <si>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</si>
  <si>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</si>
  <si>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</si>
  <si>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</si>
  <si>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</si>
  <si>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</si>
  <si>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</si>
  <si>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</si>
  <si>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</si>
  <si>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</si>
  <si>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</si>
  <si>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</si>
  <si>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</si>
  <si>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</si>
  <si>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</si>
  <si>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</si>
  <si>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</si>
  <si>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</si>
  <si>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</si>
  <si>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</si>
  <si>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</si>
  <si>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</si>
  <si>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</si>
  <si>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</si>
  <si>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</si>
  <si>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</si>
  <si>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</si>
  <si>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</si>
  <si>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</si>
  <si>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</si>
  <si>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</si>
  <si>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</si>
  <si>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</si>
  <si>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</si>
  <si>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</si>
  <si>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</si>
  <si>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</si>
  <si>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</si>
  <si>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</si>
  <si>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</si>
  <si>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</si>
  <si>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</si>
  <si>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</si>
  <si>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</si>
  <si>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</si>
  <si>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</si>
  <si>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</si>
  <si>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</si>
  <si>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</si>
  <si>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</si>
  <si>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</si>
  <si>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</si>
  <si>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</si>
  <si>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</si>
  <si>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</si>
  <si>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</si>
  <si>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</si>
  <si>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</si>
  <si>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</si>
  <si>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</si>
  <si>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</si>
  <si>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</si>
  <si>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</si>
  <si>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</si>
  <si>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</si>
  <si>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</si>
  <si>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</si>
  <si>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</si>
  <si>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</si>
  <si>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</si>
  <si>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</si>
  <si>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</si>
  <si>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</si>
  <si>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</si>
  <si>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</si>
  <si>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</si>
  <si>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</si>
  <si>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</si>
  <si>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</si>
  <si>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</si>
  <si>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</si>
  <si>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</si>
  <si>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</si>
  <si>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</si>
  <si>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</si>
  <si>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</si>
  <si>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</si>
  <si>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</si>
  <si>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</si>
  <si>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</si>
  <si>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</si>
  <si>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</si>
  <si>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</si>
  <si>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</si>
  <si>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</si>
  <si>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</si>
  <si>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</si>
  <si>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</si>
  <si>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</si>
  <si>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</si>
  <si>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</si>
  <si>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</si>
  <si>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</si>
  <si>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</si>
  <si>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</si>
  <si>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</si>
  <si>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</si>
  <si>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</si>
  <si>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</si>
  <si>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</si>
  <si>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</si>
  <si>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</si>
  <si>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</si>
  <si>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</si>
  <si>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</si>
  <si>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</si>
  <si>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</si>
  <si>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</si>
  <si>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</si>
  <si>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</si>
  <si>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</si>
  <si>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</si>
  <si>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</si>
  <si>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</si>
  <si>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</si>
  <si>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</si>
  <si>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</si>
  <si>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</si>
  <si>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</si>
  <si>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</si>
  <si>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</si>
  <si>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</si>
  <si>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</si>
  <si>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</si>
  <si>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</si>
  <si>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</si>
  <si>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</si>
  <si>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</si>
  <si>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</si>
  <si>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</si>
  <si>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</si>
  <si>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</si>
  <si>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</si>
  <si>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</si>
  <si>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</si>
  <si>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</si>
  <si>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</si>
  <si>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</si>
  <si>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</si>
  <si>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</si>
  <si>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</si>
  <si>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</si>
  <si>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</si>
  <si>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</si>
  <si>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</si>
  <si>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</si>
  <si>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</si>
  <si>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</si>
  <si>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</si>
  <si>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</si>
  <si>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</si>
  <si>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</si>
  <si>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</si>
  <si>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</si>
  <si>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</si>
  <si>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</si>
  <si>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</si>
  <si>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</si>
  <si>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</si>
  <si>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</si>
  <si>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</si>
  <si>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</si>
  <si>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</si>
  <si>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</si>
  <si>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</si>
  <si>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</si>
  <si>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</si>
  <si>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</si>
  <si>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</si>
  <si>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</si>
  <si>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</si>
  <si>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</si>
  <si>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</si>
  <si>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</si>
  <si>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</si>
  <si>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</si>
  <si>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</si>
  <si>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</si>
  <si>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</si>
  <si>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</si>
  <si>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</si>
  <si>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</si>
  <si>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</si>
  <si>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</si>
  <si>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</si>
  <si>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</si>
  <si>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</si>
  <si>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</si>
  <si>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</si>
  <si>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</si>
  <si>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</si>
  <si>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</si>
  <si>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</si>
  <si>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</si>
  <si>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</si>
  <si>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</si>
  <si>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</si>
  <si>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</si>
  <si>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</si>
  <si>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</si>
  <si>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</si>
  <si>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</si>
  <si>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</si>
  <si>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</si>
  <si>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</si>
  <si>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</si>
  <si>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</si>
  <si>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</si>
  <si>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</si>
  <si>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</si>
  <si>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</si>
  <si>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</si>
  <si>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</si>
  <si>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</si>
  <si>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</si>
  <si>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</si>
  <si>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</si>
  <si>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</si>
  <si>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</si>
  <si>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</si>
  <si>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</si>
  <si>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</si>
  <si>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</si>
  <si>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</si>
  <si>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</si>
  <si>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</si>
  <si>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</si>
  <si>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</si>
  <si>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</si>
  <si>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</si>
  <si>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</si>
  <si>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</si>
  <si>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</si>
  <si>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</si>
  <si>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</si>
  <si>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</si>
  <si>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</si>
  <si>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</si>
  <si>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</si>
  <si>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</si>
  <si>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</si>
  <si>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</si>
  <si>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</si>
  <si>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</si>
  <si>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</si>
  <si>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</si>
  <si>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</si>
  <si>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</si>
  <si>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</si>
  <si>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</si>
  <si>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</si>
  <si>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</si>
  <si>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</si>
  <si>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</si>
  <si>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</si>
  <si>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</si>
  <si>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</si>
  <si>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</si>
  <si>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</si>
  <si>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</si>
  <si>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</si>
  <si>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</si>
  <si>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</si>
  <si>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</si>
  <si>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</si>
  <si>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</si>
  <si>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</si>
  <si>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</si>
  <si>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</si>
  <si>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</si>
  <si>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</si>
  <si>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</si>
  <si>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</si>
  <si>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</si>
  <si>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</si>
  <si>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</si>
  <si>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</si>
  <si>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</si>
  <si>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</si>
  <si>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</si>
  <si>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</si>
  <si>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</si>
  <si>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</si>
  <si>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</si>
  <si>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</si>
  <si>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</si>
  <si>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</si>
  <si>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</si>
  <si>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</si>
  <si>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</si>
  <si>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</si>
  <si>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</si>
  <si>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</si>
  <si>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</si>
  <si>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</si>
  <si>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</si>
  <si>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</si>
  <si>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</si>
  <si>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</si>
  <si>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</si>
  <si>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</si>
  <si>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</si>
  <si>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</si>
  <si>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</si>
  <si>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</si>
  <si>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</si>
  <si>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</si>
  <si>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</si>
  <si>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</si>
  <si>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</si>
  <si>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</si>
  <si>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</si>
  <si>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</si>
  <si>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</si>
  <si>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</si>
  <si>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</si>
  <si>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</si>
  <si>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</si>
  <si>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</si>
  <si>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</si>
  <si>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</si>
  <si>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</si>
  <si>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</si>
  <si>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</si>
  <si>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</si>
  <si>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</si>
  <si>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</si>
  <si>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</si>
  <si>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</si>
  <si>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</si>
  <si>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</si>
  <si>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</si>
  <si>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</si>
  <si>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</si>
  <si>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</si>
  <si>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</si>
  <si>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</si>
  <si>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</si>
  <si>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</si>
  <si>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</si>
  <si>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</si>
  <si>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</si>
  <si>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</si>
  <si>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</si>
  <si>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</si>
  <si>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</si>
  <si>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</si>
  <si>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</si>
  <si>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</si>
  <si>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</si>
  <si>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</si>
  <si>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</si>
  <si>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</si>
  <si>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</si>
  <si>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</si>
  <si>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</si>
  <si>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</si>
  <si>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</si>
  <si>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</si>
  <si>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</si>
  <si>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</si>
  <si>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</si>
  <si>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</si>
  <si>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</si>
  <si>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</si>
  <si>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</si>
  <si>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</si>
  <si>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</si>
  <si>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</si>
  <si>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</si>
  <si>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</si>
  <si>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</si>
  <si>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</si>
  <si>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</si>
  <si>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</si>
  <si>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</si>
  <si>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</si>
  <si>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</si>
  <si>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</si>
  <si>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</si>
  <si>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</si>
  <si>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</si>
  <si>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</si>
  <si>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</si>
  <si>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</si>
  <si>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</si>
  <si>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</si>
  <si>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</si>
  <si>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</si>
  <si>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</si>
  <si>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</si>
  <si>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</si>
  <si>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</si>
  <si>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</si>
  <si>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</si>
  <si>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</si>
  <si>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</si>
  <si>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</si>
  <si>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</si>
  <si>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</si>
  <si>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</si>
  <si>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</si>
  <si>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</si>
  <si>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</si>
  <si>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</si>
  <si>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</si>
  <si>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</si>
  <si>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</si>
  <si>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</si>
  <si>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</si>
  <si>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</si>
  <si>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</si>
  <si>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</si>
  <si>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</si>
  <si>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</si>
  <si>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</si>
  <si>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</si>
  <si>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</si>
  <si>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</si>
  <si>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</si>
  <si>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</si>
  <si>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</si>
  <si>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</si>
  <si>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</si>
  <si>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</si>
  <si>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</si>
  <si>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</si>
  <si>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</si>
  <si>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</si>
  <si>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</si>
  <si>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</si>
  <si>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</si>
  <si>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</si>
  <si>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</si>
  <si>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</si>
  <si>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</si>
  <si>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</si>
  <si>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</si>
  <si>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</si>
  <si>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</si>
  <si>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</si>
  <si>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</si>
  <si>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</si>
  <si>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</si>
  <si>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</si>
  <si>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</si>
  <si>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</si>
  <si>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</si>
  <si>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</si>
  <si>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</si>
  <si>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</si>
  <si>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</si>
  <si>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</si>
  <si>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</si>
  <si>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</si>
  <si>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</si>
  <si>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</si>
  <si>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</si>
  <si>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</si>
  <si>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</si>
  <si>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</si>
  <si>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</si>
  <si>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</si>
  <si>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</si>
  <si>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</si>
  <si>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</si>
  <si>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</si>
  <si>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</si>
  <si>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</si>
  <si>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</si>
  <si>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</si>
  <si>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</si>
  <si>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</si>
  <si>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</si>
  <si>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</si>
  <si>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</si>
  <si>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</si>
  <si>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</si>
  <si>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</si>
  <si>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</si>
  <si>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</si>
  <si>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</si>
  <si>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</si>
  <si>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</si>
  <si>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</si>
  <si>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</si>
  <si>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</si>
  <si>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</si>
  <si>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</si>
  <si>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</si>
  <si>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</si>
  <si>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</si>
  <si>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</si>
  <si>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</si>
  <si>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</si>
  <si>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</si>
  <si>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</si>
  <si>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</si>
  <si>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</si>
  <si>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</si>
  <si>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</si>
  <si>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</si>
  <si>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</si>
  <si>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</si>
  <si>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</si>
  <si>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</si>
  <si>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</si>
  <si>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</si>
  <si>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</si>
  <si>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</si>
  <si>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</si>
  <si>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</si>
  <si>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</si>
  <si>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</si>
  <si>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</si>
  <si>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</si>
  <si>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</si>
  <si>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</si>
  <si>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</si>
  <si>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</si>
  <si>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</si>
  <si>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</si>
  <si>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</si>
  <si>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</si>
  <si>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</si>
  <si>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</si>
  <si>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</si>
  <si>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</si>
  <si>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</si>
  <si>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</si>
  <si>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</si>
  <si>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</si>
  <si>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</si>
  <si>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</si>
  <si>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</si>
  <si>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</si>
  <si>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</si>
  <si>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</si>
  <si>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</si>
  <si>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</si>
  <si>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</si>
  <si>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</si>
  <si>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</si>
  <si>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</si>
  <si>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</si>
  <si>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</si>
  <si>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</si>
  <si>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</si>
  <si>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</si>
  <si>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</si>
  <si>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</si>
  <si>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</si>
  <si>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</si>
  <si>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</si>
  <si>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</si>
  <si>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</si>
  <si>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</si>
  <si>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</si>
  <si>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</si>
  <si>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</si>
  <si>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</si>
  <si>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</si>
  <si>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</si>
  <si>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</si>
  <si>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</si>
  <si>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</si>
  <si>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</si>
  <si>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</si>
  <si>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</si>
  <si>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</si>
  <si>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</si>
  <si>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</si>
  <si>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</si>
  <si>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</si>
  <si>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</si>
  <si>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</si>
  <si>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</si>
  <si>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</si>
  <si>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</si>
  <si>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</si>
  <si>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</si>
  <si>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</si>
  <si>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</si>
  <si>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</si>
  <si>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</si>
  <si>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</si>
  <si>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</si>
  <si>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</si>
  <si>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</si>
  <si>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</si>
  <si>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</si>
  <si>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</si>
  <si>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</si>
  <si>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</si>
  <si>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</si>
  <si>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</si>
  <si>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</si>
  <si>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</si>
  <si>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</si>
  <si>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</si>
  <si>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</si>
  <si>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</si>
  <si>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</si>
  <si>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</si>
  <si>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</si>
  <si>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</si>
  <si>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</si>
  <si>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</si>
  <si>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</si>
  <si>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</si>
  <si>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</si>
  <si>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</si>
  <si>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</si>
  <si>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</si>
  <si>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</si>
  <si>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</si>
  <si>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</si>
  <si>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</si>
  <si>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</si>
  <si>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</si>
  <si>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</si>
  <si>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</si>
  <si>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</si>
  <si>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</si>
  <si>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</si>
  <si>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</si>
  <si>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</si>
  <si>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</si>
  <si>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</si>
  <si>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</si>
  <si>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</si>
  <si>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</si>
  <si>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</si>
  <si>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</si>
  <si>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</si>
  <si>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</si>
  <si>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</si>
  <si>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</si>
  <si>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</si>
  <si>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</si>
  <si>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</si>
  <si>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</si>
  <si>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</si>
  <si>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</si>
  <si>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</si>
  <si>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</si>
  <si>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</si>
  <si>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</si>
  <si>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</si>
  <si>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</si>
  <si>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</si>
  <si>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</si>
  <si>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</si>
  <si>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</si>
  <si>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</si>
  <si>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</si>
  <si>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</si>
  <si>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</si>
  <si>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</si>
  <si>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</si>
  <si>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</si>
  <si>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</si>
  <si>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</si>
  <si>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</si>
  <si>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</si>
  <si>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</si>
  <si>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</si>
  <si>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</si>
  <si>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</si>
  <si>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</si>
  <si>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</si>
  <si>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</si>
  <si>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</si>
  <si>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</si>
  <si>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</si>
  <si>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</si>
  <si>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</si>
  <si>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</si>
  <si>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</si>
  <si>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</si>
  <si>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</si>
  <si>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</si>
  <si>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</si>
  <si>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</si>
  <si>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</si>
  <si>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</si>
  <si>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</si>
  <si>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</si>
  <si>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</si>
  <si>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</si>
  <si>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</si>
  <si>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</si>
  <si>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</si>
  <si>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</si>
  <si>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</si>
  <si>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</si>
  <si>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</si>
  <si>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</si>
  <si>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</si>
  <si>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</si>
  <si>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</si>
  <si>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</si>
  <si>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</si>
  <si>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</si>
  <si>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</si>
  <si>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</si>
  <si>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</si>
  <si>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</si>
  <si>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</si>
  <si>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</si>
  <si>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</si>
  <si>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</si>
  <si>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</si>
  <si>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</si>
  <si>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</si>
  <si>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</si>
  <si>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</si>
  <si>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</si>
  <si>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</si>
  <si>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</si>
  <si>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</si>
  <si>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</si>
  <si>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</si>
  <si>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</si>
  <si>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</si>
  <si>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</si>
  <si>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</si>
  <si>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</si>
  <si>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</si>
  <si>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</si>
  <si>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</si>
  <si>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</si>
  <si>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</si>
  <si>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</si>
  <si>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</si>
  <si>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</si>
  <si>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</si>
  <si>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</si>
  <si>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</si>
  <si>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</si>
  <si>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</si>
  <si>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</si>
  <si>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</si>
  <si>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</si>
  <si>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</si>
  <si>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</si>
  <si>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</si>
  <si>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</si>
  <si>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</si>
  <si>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</si>
  <si>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</si>
  <si>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</si>
  <si>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</si>
  <si>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</si>
  <si>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</si>
  <si>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</si>
  <si>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</si>
  <si>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</si>
  <si>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</si>
  <si>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</si>
  <si>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</si>
  <si>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</si>
  <si>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</si>
  <si>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</si>
  <si>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</si>
  <si>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</si>
  <si>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</si>
  <si>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</si>
  <si>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</si>
  <si>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</si>
  <si>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</si>
  <si>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</si>
  <si>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</si>
  <si>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</si>
  <si>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</si>
  <si>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</si>
  <si>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</si>
  <si>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</si>
  <si>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</si>
  <si>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</si>
  <si>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</si>
  <si>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</si>
  <si>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</si>
  <si>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</si>
  <si>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</si>
  <si>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</si>
  <si>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</si>
  <si>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</si>
  <si>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</si>
  <si>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</si>
  <si>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</si>
  <si>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</si>
  <si>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</si>
  <si>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</si>
  <si>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</si>
  <si>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</si>
  <si>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</si>
  <si>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</si>
  <si>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</si>
  <si>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</si>
  <si>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</si>
  <si>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</si>
  <si>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</si>
  <si>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</si>
  <si>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</si>
  <si>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</si>
  <si>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</si>
  <si>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</si>
  <si>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</si>
  <si>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</si>
  <si>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</si>
  <si>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</si>
  <si>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</si>
  <si>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</si>
  <si>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</si>
  <si>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</si>
  <si>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</si>
  <si>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</si>
  <si>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</si>
  <si>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</si>
  <si>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</si>
  <si>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</si>
  <si>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</si>
  <si>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</si>
  <si>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</si>
  <si>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</si>
  <si>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</si>
  <si>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</si>
  <si>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</si>
  <si>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</si>
  <si>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</si>
  <si>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</si>
  <si>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</si>
  <si>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</si>
  <si>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</si>
  <si>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</si>
  <si>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</si>
  <si>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</si>
  <si>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</si>
  <si>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</si>
  <si>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</si>
  <si>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</si>
  <si>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</si>
  <si>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</si>
  <si>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</si>
  <si>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</si>
  <si>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</si>
  <si>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</si>
  <si>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</si>
  <si>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</si>
  <si>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</si>
  <si>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</si>
  <si>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</si>
  <si>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</si>
  <si>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</si>
  <si>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</si>
  <si>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</si>
  <si>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</si>
  <si>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</si>
  <si>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</si>
  <si>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</si>
  <si>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</si>
  <si>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</si>
  <si>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</si>
  <si>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</si>
  <si>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</si>
  <si>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</si>
  <si>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</si>
  <si>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</si>
  <si>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</si>
  <si>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</si>
  <si>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</si>
  <si>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</si>
  <si>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</si>
  <si>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</si>
  <si>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</si>
  <si>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</si>
  <si>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</si>
  <si>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</si>
  <si>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</si>
  <si>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</si>
  <si>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</si>
  <si>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</si>
  <si>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</si>
  <si>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</si>
  <si>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</si>
  <si>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</si>
  <si>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</si>
  <si>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</si>
  <si>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</si>
  <si>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</si>
  <si>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</si>
  <si>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</si>
  <si>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</si>
  <si>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</si>
  <si>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</si>
  <si>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</si>
  <si>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</si>
  <si>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</si>
  <si>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</si>
  <si>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</si>
  <si>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</si>
  <si>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</si>
  <si>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</si>
  <si>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</si>
  <si>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</si>
  <si>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</si>
  <si>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</si>
  <si>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</si>
  <si>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</si>
  <si>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</si>
  <si>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</si>
  <si>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</si>
  <si>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</si>
  <si>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</si>
  <si>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</si>
  <si>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</si>
  <si>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</si>
  <si>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</si>
  <si>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</si>
  <si>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</si>
  <si>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</si>
  <si>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</si>
  <si>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</si>
  <si>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</si>
  <si>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</si>
  <si>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</si>
  <si>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</si>
  <si>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</si>
  <si>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</si>
  <si>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</si>
  <si>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</si>
  <si>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</si>
  <si>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</si>
  <si>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</si>
  <si>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</si>
  <si>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</si>
  <si>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</si>
  <si>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</si>
  <si>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</si>
  <si>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</si>
  <si>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</si>
  <si>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</si>
  <si>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</si>
  <si>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</si>
  <si>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</si>
  <si>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</si>
  <si>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</si>
  <si>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</si>
  <si>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</si>
  <si>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</si>
  <si>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</si>
  <si>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</si>
  <si>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</si>
  <si>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</si>
  <si>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</si>
  <si>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</si>
  <si>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</si>
  <si>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</si>
  <si>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</si>
  <si>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</si>
  <si>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</si>
  <si>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</si>
  <si>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</si>
  <si>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</si>
  <si>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</si>
  <si>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</si>
  <si>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</si>
  <si>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</si>
  <si>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</si>
  <si>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</si>
  <si>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</si>
  <si>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</si>
  <si>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</si>
  <si>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</si>
  <si>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</si>
  <si>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</si>
  <si>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</si>
  <si>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</si>
  <si>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</si>
  <si>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</si>
  <si>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</si>
  <si>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</si>
  <si>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</si>
  <si>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</si>
  <si>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</si>
  <si>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</si>
  <si>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</si>
  <si>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</si>
  <si>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</si>
  <si>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</si>
  <si>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</si>
  <si>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</si>
  <si>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</si>
  <si>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</si>
  <si>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</si>
  <si>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</si>
  <si>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</si>
  <si>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</si>
  <si>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</si>
  <si>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</si>
  <si>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</si>
  <si>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</si>
  <si>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</si>
  <si>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</si>
  <si>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</si>
  <si>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</si>
  <si>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</si>
  <si>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</si>
  <si>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</si>
  <si>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</si>
  <si>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</si>
  <si>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</si>
  <si>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</si>
  <si>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</si>
  <si>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</si>
  <si>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</si>
  <si>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</si>
  <si>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</si>
  <si>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</si>
  <si>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</si>
  <si>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</si>
  <si>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</si>
  <si>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</si>
  <si>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</si>
  <si>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</si>
  <si>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</si>
  <si>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</si>
  <si>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</si>
  <si>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</si>
  <si>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</si>
  <si>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</si>
  <si>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</si>
  <si>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</si>
  <si>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</si>
  <si>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</si>
  <si>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</si>
  <si>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</si>
  <si>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</si>
  <si>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</si>
  <si>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</si>
  <si>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</si>
  <si>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</si>
  <si>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</si>
  <si>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</si>
  <si>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</si>
  <si>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</si>
  <si>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</si>
  <si>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</si>
  <si>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</si>
  <si>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</si>
  <si>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</si>
  <si>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</si>
  <si>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</si>
  <si>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</si>
  <si>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</si>
  <si>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</si>
  <si>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</si>
  <si>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</si>
  <si>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</si>
  <si>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</si>
  <si>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</si>
  <si>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</si>
  <si>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</si>
  <si>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</si>
  <si>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</si>
  <si>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</si>
  <si>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</si>
  <si>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</si>
  <si>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</si>
  <si>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</si>
  <si>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</si>
  <si>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</si>
  <si>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</si>
  <si>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</si>
  <si>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</si>
  <si>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</si>
  <si>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</si>
  <si>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</si>
  <si>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</si>
  <si>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</si>
  <si>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</si>
  <si>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</si>
  <si>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</si>
  <si>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</si>
  <si>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</si>
  <si>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</si>
  <si>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</si>
  <si>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</si>
  <si>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</si>
  <si>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</si>
  <si>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</si>
  <si>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</si>
  <si>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</si>
  <si>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</si>
  <si>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</si>
  <si>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</si>
  <si>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</si>
  <si>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</si>
  <si>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</si>
  <si>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</si>
  <si>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</si>
  <si>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</si>
  <si>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</si>
  <si>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</si>
  <si>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</si>
  <si>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</si>
  <si>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</si>
  <si>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</si>
  <si>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</si>
  <si>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</si>
  <si>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</si>
  <si>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</si>
  <si>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</si>
  <si>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</si>
  <si>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</si>
  <si>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</si>
  <si>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</si>
  <si>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</si>
  <si>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</si>
  <si>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</si>
  <si>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</si>
  <si>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</si>
  <si>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</si>
  <si>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</si>
  <si>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</si>
  <si>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</si>
  <si>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</si>
  <si>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</si>
  <si>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</si>
  <si>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</si>
  <si>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</si>
  <si>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</si>
  <si>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</si>
  <si>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</si>
  <si>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</si>
  <si>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</si>
  <si>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</si>
  <si>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</si>
  <si>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</si>
  <si>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</si>
  <si>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</si>
  <si>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</si>
  <si>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</si>
  <si>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</si>
  <si>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</si>
  <si>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</si>
  <si>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</si>
  <si>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</si>
  <si>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</si>
  <si>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</si>
  <si>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</si>
  <si>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</si>
  <si>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</si>
  <si>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</si>
  <si>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</si>
  <si>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</si>
  <si>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</si>
  <si>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</si>
  <si>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</si>
  <si>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</si>
  <si>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</si>
  <si>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</si>
  <si>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</si>
  <si>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</si>
  <si>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</si>
  <si>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</si>
  <si>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</si>
  <si>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</si>
  <si>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</si>
  <si>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</si>
  <si>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</si>
  <si>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</si>
  <si>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</si>
  <si>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</si>
  <si>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</si>
  <si>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</si>
  <si>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</si>
  <si>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</si>
  <si>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</si>
  <si>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</si>
  <si>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</si>
  <si>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</si>
  <si>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</si>
  <si>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</si>
  <si>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</si>
  <si>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</si>
  <si>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</si>
  <si>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</si>
  <si>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</si>
  <si>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</si>
  <si>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</si>
  <si>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</si>
  <si>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</si>
  <si>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</si>
  <si>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</si>
  <si>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</si>
  <si>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</si>
  <si>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</si>
  <si>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</si>
  <si>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</si>
  <si>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</si>
  <si>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</si>
  <si>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</si>
  <si>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</si>
  <si>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</si>
  <si>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</si>
  <si>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</si>
  <si>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</si>
  <si>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</si>
  <si>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</si>
  <si>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</si>
  <si>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</si>
  <si>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</si>
  <si>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</si>
  <si>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</si>
  <si>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</si>
  <si>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</si>
  <si>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</si>
  <si>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</si>
  <si>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</si>
  <si>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</si>
  <si>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</si>
  <si>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</si>
  <si>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</si>
  <si>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</si>
  <si>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</si>
  <si>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</si>
  <si>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</si>
  <si>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</si>
  <si>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</si>
  <si>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</si>
  <si>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</si>
  <si>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</si>
  <si>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</si>
  <si>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</si>
  <si>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</si>
  <si>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</si>
  <si>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</si>
  <si>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</si>
  <si>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</si>
  <si>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</si>
  <si>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</si>
  <si>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</si>
  <si>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</si>
  <si>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</si>
  <si>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</si>
  <si>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</si>
  <si>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</si>
  <si>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</si>
  <si>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</si>
  <si>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</si>
  <si>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</si>
  <si>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</si>
  <si>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</si>
  <si>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</si>
  <si>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</si>
  <si>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</si>
  <si>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</si>
  <si>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</si>
  <si>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</si>
  <si>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</si>
  <si>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</si>
  <si>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</si>
  <si>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</si>
  <si>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</si>
  <si>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</si>
  <si>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</si>
  <si>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</si>
  <si>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</si>
  <si>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</si>
  <si>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</si>
  <si>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</si>
  <si>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</si>
  <si>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</si>
  <si>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</si>
  <si>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</si>
  <si>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</si>
  <si>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</si>
  <si>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</si>
  <si>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</si>
  <si>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</si>
  <si>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</si>
  <si>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</si>
  <si>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</si>
  <si>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</si>
  <si>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</si>
  <si>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</si>
  <si>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</si>
  <si>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</si>
  <si>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</si>
  <si>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</si>
  <si>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</si>
  <si>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</si>
  <si>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</si>
  <si>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</si>
  <si>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</si>
  <si>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</si>
  <si>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</si>
  <si>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</si>
  <si>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</si>
  <si>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</si>
  <si>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</si>
  <si>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</si>
  <si>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</si>
  <si>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</si>
  <si>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</si>
  <si>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</si>
  <si>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</si>
  <si>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</si>
  <si>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</si>
  <si>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</si>
  <si>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</si>
  <si>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</si>
  <si>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</si>
  <si>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</si>
  <si>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</si>
  <si>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</si>
  <si>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</si>
  <si>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</si>
  <si>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</si>
  <si>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</si>
  <si>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</si>
  <si>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</si>
  <si>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</si>
  <si>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</si>
  <si>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</si>
  <si>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</si>
  <si>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</si>
  <si>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</si>
  <si>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</si>
  <si>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</si>
  <si>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</si>
  <si>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</si>
  <si>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</si>
  <si>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</si>
  <si>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</si>
  <si>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</si>
  <si>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</si>
  <si>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</si>
  <si>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</si>
  <si>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</si>
  <si>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</si>
  <si>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</si>
  <si>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</si>
  <si>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</si>
  <si>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</si>
  <si>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</si>
  <si>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</si>
  <si>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</si>
  <si>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</si>
  <si>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</si>
  <si>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</si>
  <si>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</si>
  <si>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</si>
  <si>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</si>
  <si>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</si>
  <si>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</si>
  <si>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</si>
  <si>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</si>
  <si>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</si>
  <si>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</si>
  <si>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</si>
  <si>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</si>
  <si>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</si>
  <si>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</si>
  <si>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</si>
  <si>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</si>
  <si>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</si>
  <si>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</si>
  <si>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</si>
  <si>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</si>
  <si>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</si>
  <si>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</si>
  <si>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</si>
  <si>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</si>
  <si>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</si>
  <si>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</si>
  <si>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</si>
  <si>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</si>
  <si>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</si>
  <si>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</si>
  <si>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</si>
  <si>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</si>
  <si>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</si>
  <si>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</si>
  <si>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</si>
  <si>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</si>
  <si>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</si>
  <si>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</si>
  <si>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</si>
  <si>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</si>
  <si>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</si>
  <si>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</si>
  <si>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</si>
  <si>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</si>
  <si>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</si>
  <si>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</si>
  <si>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</si>
  <si>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</si>
  <si>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</si>
  <si>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</si>
  <si>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</si>
  <si>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</si>
  <si>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</si>
  <si>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</si>
  <si>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</si>
  <si>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</si>
  <si>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</si>
  <si>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</si>
  <si>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</si>
  <si>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</si>
  <si>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</si>
  <si>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</si>
  <si>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</si>
  <si>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</si>
  <si>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</si>
  <si>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</si>
  <si>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</si>
  <si>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</si>
  <si>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</si>
  <si>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</si>
  <si>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</si>
  <si>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</si>
  <si>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</si>
  <si>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</si>
  <si>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</si>
  <si>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</si>
  <si>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</si>
  <si>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</si>
  <si>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</si>
  <si>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</si>
  <si>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</si>
  <si>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</si>
  <si>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</si>
  <si>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</si>
  <si>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</si>
  <si>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</si>
  <si>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</si>
  <si>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</si>
  <si>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</si>
  <si>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</si>
  <si>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</si>
  <si>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</si>
  <si>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</si>
  <si>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</si>
  <si>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</si>
  <si>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</si>
  <si>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</si>
  <si>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</si>
  <si>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</si>
  <si>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</si>
  <si>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</si>
  <si>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</si>
  <si>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</si>
  <si>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</si>
  <si>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</si>
  <si>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</si>
  <si>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</si>
  <si>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</si>
  <si>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</si>
  <si>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</si>
  <si>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</si>
  <si>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</si>
  <si>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</si>
  <si>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</si>
  <si>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</si>
  <si>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</si>
  <si>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</si>
  <si>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</si>
  <si>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</si>
  <si>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</si>
  <si>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</si>
  <si>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</si>
  <si>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</si>
  <si>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</si>
  <si>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</si>
  <si>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</si>
  <si>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</si>
  <si>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</si>
  <si>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</si>
  <si>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</si>
  <si>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</si>
  <si>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</si>
  <si>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</si>
  <si>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</si>
  <si>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</si>
  <si>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</si>
  <si>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</si>
  <si>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</si>
  <si>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</si>
  <si>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</si>
  <si>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</si>
  <si>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</si>
  <si>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</si>
  <si>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</si>
  <si>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</si>
  <si>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</si>
  <si>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</si>
  <si>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</si>
  <si>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</si>
  <si>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</si>
  <si>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</si>
  <si>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</si>
  <si>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</si>
  <si>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</si>
  <si>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</si>
  <si>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</si>
  <si>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</si>
  <si>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</si>
  <si>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</si>
  <si>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</si>
  <si>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</si>
  <si>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</si>
  <si>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</si>
  <si>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</si>
  <si>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</si>
  <si>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</si>
  <si>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</si>
  <si>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</si>
  <si>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</si>
  <si>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</si>
  <si>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</si>
  <si>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</si>
  <si>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</si>
  <si>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</si>
  <si>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</si>
  <si>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</si>
  <si>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</si>
  <si>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</si>
  <si>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</si>
  <si>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</si>
  <si>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</si>
  <si>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</si>
  <si>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</si>
  <si>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</si>
  <si>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</si>
  <si>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</si>
  <si>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</si>
  <si>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</si>
  <si>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</si>
  <si>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</si>
  <si>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</si>
  <si>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</si>
  <si>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</si>
  <si>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</si>
  <si>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</si>
  <si>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</si>
  <si>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</si>
  <si>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</si>
  <si>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</si>
  <si>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</si>
  <si>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</si>
  <si>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</si>
  <si>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</si>
  <si>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</si>
  <si>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</si>
  <si>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</si>
  <si>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</si>
  <si>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</si>
  <si>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</si>
  <si>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</si>
  <si>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</si>
  <si>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</si>
  <si>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</si>
  <si>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</si>
  <si>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</si>
  <si>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</si>
  <si>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</si>
  <si>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</si>
  <si>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</si>
  <si>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</si>
  <si>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</si>
  <si>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</si>
  <si>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</si>
  <si>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</si>
  <si>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</si>
  <si>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</si>
  <si>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</si>
  <si>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</si>
  <si>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</si>
  <si>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</si>
  <si>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</si>
  <si>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</si>
  <si>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</si>
  <si>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</si>
  <si>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</si>
  <si>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</si>
  <si>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</si>
  <si>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</si>
  <si>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</si>
  <si>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</si>
  <si>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</si>
  <si>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</si>
  <si>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</si>
  <si>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</si>
  <si>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</si>
  <si>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</si>
  <si>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</si>
  <si>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</si>
  <si>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</si>
  <si>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</si>
  <si>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</si>
  <si>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</si>
  <si>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</si>
  <si>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</si>
  <si>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</si>
  <si>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</si>
  <si>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</si>
  <si>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</si>
  <si>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</si>
  <si>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</si>
  <si>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</si>
  <si>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</si>
  <si>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</si>
  <si>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</si>
  <si>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</si>
  <si>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</si>
  <si>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</si>
  <si>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</si>
  <si>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</si>
  <si>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</si>
  <si>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</si>
  <si>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</si>
  <si>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</si>
  <si>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</si>
  <si>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</si>
  <si>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</si>
  <si>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</si>
  <si>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</si>
  <si>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</si>
  <si>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</si>
  <si>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</si>
  <si>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</si>
  <si>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</si>
  <si>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</si>
  <si>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</si>
  <si>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</si>
  <si>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</si>
  <si>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</si>
  <si>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</si>
  <si>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</si>
  <si>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</si>
  <si>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</si>
  <si>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</si>
  <si>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</si>
  <si>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</si>
  <si>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</si>
  <si>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</si>
  <si>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</si>
  <si>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</si>
  <si>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</si>
  <si>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</si>
  <si>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</si>
  <si>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</si>
  <si>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</si>
  <si>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</si>
  <si>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</si>
  <si>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</si>
  <si>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</si>
  <si>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</si>
  <si>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</si>
  <si>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</si>
  <si>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</si>
  <si>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</si>
  <si>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</si>
  <si>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</si>
  <si>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</si>
  <si>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</si>
  <si>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</si>
  <si>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</si>
  <si>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</si>
  <si>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</si>
  <si>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</si>
  <si>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</si>
  <si>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</si>
  <si>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</si>
  <si>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</si>
  <si>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</si>
  <si>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</si>
  <si>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</si>
  <si>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</si>
  <si>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</si>
  <si>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</si>
  <si>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</si>
  <si>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</si>
  <si>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</si>
  <si>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</si>
  <si>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</si>
  <si>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</si>
  <si>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</si>
  <si>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</si>
  <si>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</si>
  <si>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</si>
  <si>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</si>
  <si>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</si>
  <si>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</si>
  <si>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</si>
  <si>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</si>
  <si>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</si>
  <si>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</si>
  <si>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</si>
  <si>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</si>
  <si>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</si>
  <si>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</si>
  <si>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</si>
  <si>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</si>
  <si>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</si>
  <si>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</si>
  <si>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</si>
  <si>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</si>
  <si>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</si>
  <si>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</si>
  <si>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</si>
  <si>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</si>
  <si>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</si>
  <si>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</si>
  <si>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</si>
  <si>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</si>
  <si>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</si>
  <si>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</si>
  <si>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</si>
  <si>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</si>
  <si>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</si>
  <si>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</si>
  <si>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</si>
  <si>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</si>
  <si>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</si>
  <si>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</si>
  <si>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</si>
  <si>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</si>
  <si>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</si>
  <si>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</si>
  <si>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</si>
  <si>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</si>
  <si>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</si>
  <si>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</si>
  <si>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</si>
  <si>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</si>
  <si>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</si>
  <si>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</si>
  <si>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</si>
  <si>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</si>
  <si>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</si>
  <si>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</si>
  <si>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</si>
  <si>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</si>
  <si>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</si>
  <si>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</si>
  <si>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</si>
  <si>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</si>
  <si>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</si>
  <si>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</si>
  <si>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</si>
  <si>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</si>
  <si>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</si>
  <si>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</si>
  <si>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</si>
  <si>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</si>
  <si>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</si>
  <si>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</si>
  <si>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</si>
  <si>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</si>
  <si>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</si>
  <si>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</si>
  <si>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</si>
  <si>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</si>
  <si>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</si>
  <si>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</si>
  <si>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</si>
  <si>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</si>
  <si>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</si>
  <si>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</si>
  <si>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</si>
  <si>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</si>
  <si>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</si>
  <si>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</si>
  <si>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</si>
  <si>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</si>
  <si>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</si>
  <si>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</si>
  <si>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</si>
  <si>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</si>
  <si>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</si>
  <si>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</si>
  <si>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</si>
  <si>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</si>
  <si>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</si>
  <si>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</si>
  <si>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</si>
  <si>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</si>
  <si>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</si>
  <si>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</si>
  <si>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</si>
  <si>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</si>
  <si>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</si>
  <si>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</si>
  <si>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</si>
  <si>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</si>
  <si>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</si>
  <si>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</si>
  <si>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</si>
  <si>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</si>
  <si>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</si>
  <si>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</si>
  <si>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</si>
  <si>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</si>
  <si>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</si>
  <si>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</si>
  <si>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</si>
  <si>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</si>
  <si>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</si>
  <si>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</si>
  <si>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</si>
  <si>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</si>
  <si>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</si>
  <si>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</si>
  <si>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</si>
  <si>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</si>
  <si>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</si>
  <si>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</si>
  <si>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</si>
  <si>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</si>
  <si>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</si>
  <si>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</si>
  <si>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</si>
  <si>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</si>
  <si>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</si>
  <si>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</si>
  <si>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</si>
  <si>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</si>
  <si>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</si>
  <si>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</si>
  <si>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</si>
  <si>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</si>
  <si>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</si>
  <si>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</si>
  <si>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</si>
  <si>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</si>
  <si>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</si>
  <si>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</si>
  <si>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</si>
  <si>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</si>
  <si>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</si>
  <si>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</si>
  <si>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</si>
  <si>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</si>
  <si>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</si>
  <si>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</si>
  <si>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</si>
  <si>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</si>
  <si>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</si>
  <si>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</si>
  <si>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</si>
  <si>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</si>
  <si>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</si>
  <si>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</si>
  <si>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</si>
  <si>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</si>
  <si>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</si>
  <si>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</si>
  <si>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</si>
  <si>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</si>
  <si>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</si>
  <si>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</si>
  <si>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</si>
  <si>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</si>
  <si>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</si>
  <si>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</si>
  <si>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</si>
  <si>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</si>
  <si>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</si>
  <si>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</si>
  <si>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</si>
  <si>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</si>
  <si>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</si>
  <si>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</si>
  <si>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</si>
  <si>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</si>
  <si>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</si>
  <si>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</si>
  <si>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</si>
  <si>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</si>
  <si>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</si>
  <si>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</si>
  <si>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</si>
  <si>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</si>
  <si>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</si>
  <si>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</si>
  <si>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</si>
  <si>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</si>
  <si>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</si>
  <si>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</si>
  <si>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</si>
  <si>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</si>
  <si>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</si>
  <si>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</si>
  <si>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</si>
  <si>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</si>
  <si>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</si>
  <si>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</si>
  <si>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</si>
  <si>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</si>
  <si>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</si>
  <si>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</si>
  <si>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</si>
  <si>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</si>
  <si>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</si>
  <si>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</si>
  <si>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</si>
  <si>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</si>
  <si>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</si>
  <si>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</si>
  <si>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</si>
  <si>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</si>
  <si>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</si>
  <si>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</si>
  <si>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</si>
  <si>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</si>
  <si>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</si>
  <si>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</si>
  <si>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</si>
  <si>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</si>
  <si>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</si>
  <si>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</si>
  <si>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</si>
  <si>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</si>
  <si>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</si>
  <si>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</si>
  <si>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</si>
  <si>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</si>
  <si>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</si>
  <si>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</si>
  <si>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</si>
  <si>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</si>
  <si>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</si>
  <si>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</si>
  <si>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</si>
  <si>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</si>
  <si>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</si>
  <si>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</si>
  <si>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</si>
  <si>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</si>
  <si>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</si>
  <si>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</si>
  <si>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</si>
  <si>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</si>
  <si>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</si>
  <si>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</si>
  <si>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</si>
  <si>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</si>
  <si>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</si>
  <si>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</si>
  <si>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</si>
  <si>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</si>
  <si>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</si>
  <si>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</si>
  <si>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</si>
  <si>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</si>
  <si>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</si>
  <si>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</si>
  <si>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</si>
  <si>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</si>
  <si>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</si>
  <si>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</si>
  <si>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</si>
  <si>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</si>
  <si>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</si>
  <si>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</si>
  <si>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</si>
  <si>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</si>
  <si>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</si>
  <si>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</si>
  <si>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</si>
  <si>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</si>
  <si>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</si>
  <si>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</si>
  <si>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</si>
  <si>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</si>
  <si>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</si>
  <si>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</si>
  <si>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</si>
  <si>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</si>
  <si>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</si>
  <si>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</si>
  <si>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</si>
  <si>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</si>
  <si>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</si>
  <si>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</si>
  <si>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</si>
  <si>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</si>
  <si>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</si>
  <si>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</si>
  <si>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</si>
  <si>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</si>
  <si>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</si>
  <si>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</si>
  <si>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</si>
  <si>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</si>
  <si>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</si>
  <si>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</si>
  <si>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</si>
  <si>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</si>
  <si>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</si>
  <si>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</si>
  <si>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</si>
  <si>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</si>
  <si>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</si>
  <si>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</si>
  <si>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</si>
  <si>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</si>
  <si>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</si>
  <si>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</si>
  <si>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</si>
  <si>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</si>
  <si>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</si>
  <si>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</si>
  <si>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</si>
  <si>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</si>
  <si>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</si>
  <si>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</si>
  <si>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</si>
  <si>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</si>
  <si>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</si>
  <si>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</si>
  <si>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</si>
  <si>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</si>
  <si>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</si>
  <si>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</si>
  <si>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</si>
  <si>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</si>
  <si>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</si>
  <si>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</si>
  <si>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</si>
  <si>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</si>
  <si>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</si>
  <si>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</si>
  <si>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</si>
  <si>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</si>
  <si>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</si>
  <si>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</si>
  <si>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</si>
  <si>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</si>
  <si>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</si>
  <si>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</si>
  <si>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</si>
  <si>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</si>
  <si>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</si>
  <si>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</si>
  <si>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</si>
  <si>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</si>
  <si>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</si>
  <si>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</si>
  <si>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</si>
  <si>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</si>
  <si>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</si>
  <si>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</si>
  <si>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</si>
  <si>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</si>
  <si>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</si>
  <si>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</si>
  <si>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</si>
  <si>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</si>
  <si>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</si>
  <si>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</si>
  <si>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</si>
  <si>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</si>
  <si>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</si>
  <si>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</si>
  <si>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</si>
  <si>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</si>
  <si>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</si>
  <si>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</si>
  <si>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</si>
  <si>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</si>
  <si>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</si>
  <si>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</si>
  <si>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</si>
  <si>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</si>
  <si>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</si>
  <si>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</si>
  <si>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</si>
  <si>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</si>
  <si>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</si>
  <si>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</si>
  <si>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</si>
  <si>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</si>
  <si>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</si>
  <si>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</si>
  <si>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</si>
  <si>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</si>
  <si>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</si>
  <si>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</si>
  <si>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</si>
  <si>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</si>
  <si>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</si>
  <si>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</si>
  <si>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</si>
  <si>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</si>
  <si>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</si>
  <si>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</si>
  <si>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</si>
  <si>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</si>
  <si>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</si>
  <si>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</si>
  <si>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</si>
  <si>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</si>
  <si>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</si>
  <si>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</si>
  <si>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</si>
  <si>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</si>
  <si>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</si>
  <si>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</si>
  <si>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</si>
  <si>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</si>
  <si>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</si>
  <si>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</si>
  <si>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</si>
  <si>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</si>
  <si>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</si>
  <si>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</si>
  <si>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</si>
  <si>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</si>
  <si>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</si>
  <si>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</si>
  <si>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</si>
  <si>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</si>
  <si>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</si>
  <si>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</si>
  <si>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</si>
  <si>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</si>
  <si>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</si>
  <si>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</si>
  <si>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</si>
  <si>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</si>
  <si>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</si>
  <si>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</si>
  <si>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</si>
  <si>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</si>
  <si>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</si>
  <si>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</si>
  <si>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</si>
  <si>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</si>
  <si>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</si>
  <si>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</si>
  <si>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</si>
  <si>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</si>
  <si>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</si>
  <si>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</si>
  <si>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</si>
  <si>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</si>
  <si>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</si>
  <si>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</si>
  <si>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</si>
  <si>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</si>
  <si>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</si>
  <si>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</si>
  <si>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</si>
  <si>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</si>
  <si>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</si>
  <si>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</si>
  <si>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</si>
  <si>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</si>
  <si>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</si>
  <si>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</si>
  <si>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</si>
  <si>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</si>
  <si>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</si>
  <si>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</si>
  <si>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</si>
  <si>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</si>
  <si>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</si>
  <si>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</si>
  <si>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</si>
  <si>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</si>
  <si>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</si>
  <si>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</si>
  <si>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</si>
  <si>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</si>
  <si>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</si>
  <si>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</si>
  <si>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</si>
  <si>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</si>
  <si>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</si>
  <si>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</si>
  <si>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</si>
  <si>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</si>
  <si>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</si>
  <si>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</si>
  <si>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</si>
  <si>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</si>
  <si>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</si>
  <si>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</si>
  <si>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</si>
  <si>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</si>
  <si>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</si>
  <si>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</si>
  <si>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</si>
  <si>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</si>
  <si>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</si>
  <si>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</si>
  <si>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</si>
  <si>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</si>
  <si>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</si>
  <si>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</si>
  <si>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</si>
  <si>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</si>
  <si>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</si>
  <si>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</si>
  <si>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</si>
  <si>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</si>
  <si>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</si>
  <si>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</si>
  <si>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</si>
  <si>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</si>
  <si>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</si>
  <si>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</si>
  <si>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</si>
  <si>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</si>
  <si>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</si>
  <si>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</si>
  <si>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</si>
  <si>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</si>
  <si>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</si>
  <si>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</si>
  <si>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</si>
  <si>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</si>
  <si>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</si>
  <si>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</si>
  <si>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</si>
  <si>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</si>
  <si>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</si>
  <si>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</si>
  <si>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</si>
  <si>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</si>
  <si>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</si>
  <si>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</si>
  <si>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</si>
  <si>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</si>
  <si>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</si>
  <si>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</si>
  <si>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</si>
  <si>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</si>
  <si>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</si>
  <si>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</si>
  <si>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</si>
  <si>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</si>
  <si>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</si>
  <si>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</si>
  <si>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</si>
  <si>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</si>
  <si>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</si>
  <si>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</si>
  <si>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</si>
  <si>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</si>
  <si>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</si>
  <si>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</si>
  <si>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</si>
  <si>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</si>
  <si>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</si>
  <si>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</si>
  <si>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</si>
  <si>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</si>
  <si>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</si>
  <si>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</si>
  <si>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</si>
  <si>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</si>
  <si>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</si>
  <si>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</si>
  <si>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</si>
  <si>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</si>
  <si>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</si>
  <si>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</si>
  <si>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</si>
  <si>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</si>
  <si>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</si>
  <si>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</si>
  <si>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</si>
  <si>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</si>
  <si>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</si>
  <si>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</si>
  <si>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</si>
  <si>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</si>
  <si>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</si>
  <si>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</si>
  <si>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</si>
  <si>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</si>
  <si>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</si>
  <si>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</si>
  <si>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</si>
  <si>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</si>
  <si>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</si>
  <si>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</si>
  <si>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</si>
  <si>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</si>
  <si>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</si>
  <si>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</si>
  <si>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</si>
  <si>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</si>
  <si>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</si>
  <si>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</si>
  <si>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</si>
  <si>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</si>
  <si>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</si>
  <si>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</si>
  <si>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</si>
  <si>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</si>
  <si>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</si>
  <si>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</si>
  <si>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</si>
  <si>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</si>
  <si>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</si>
  <si>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</si>
  <si>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</si>
  <si>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</si>
  <si>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</si>
  <si>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</si>
  <si>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</si>
  <si>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</si>
  <si>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</si>
  <si>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</si>
  <si>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</si>
  <si>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</si>
  <si>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</si>
  <si>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</si>
  <si>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</si>
  <si>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</si>
  <si>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</si>
  <si>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</si>
  <si>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</si>
  <si>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</si>
  <si>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</si>
  <si>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</si>
  <si>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</si>
  <si>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</si>
  <si>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</si>
  <si>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</si>
  <si>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</si>
  <si>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</si>
  <si>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</si>
  <si>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</si>
  <si>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</si>
  <si>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</si>
  <si>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</si>
  <si>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</si>
  <si>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</si>
  <si>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</si>
  <si>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</si>
  <si>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</si>
  <si>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</si>
  <si>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</si>
  <si>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</si>
  <si>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</si>
  <si>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</si>
  <si>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</si>
  <si>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</si>
  <si>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</si>
  <si>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</si>
  <si>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</si>
  <si>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</si>
  <si>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</si>
  <si>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</si>
  <si>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</si>
  <si>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</si>
  <si>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</si>
  <si>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</si>
  <si>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</si>
  <si>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</si>
  <si>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</si>
  <si>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</si>
  <si>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</si>
  <si>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</si>
  <si>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</si>
  <si>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</si>
  <si>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</si>
  <si>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</si>
  <si>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</si>
  <si>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</si>
  <si>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</si>
  <si>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</si>
  <si>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</si>
  <si>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</si>
  <si>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</si>
  <si>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</si>
  <si>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</si>
  <si>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</si>
  <si>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</si>
  <si>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</si>
  <si>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</si>
  <si>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</si>
  <si>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</si>
  <si>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</si>
  <si>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</si>
  <si>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</si>
  <si>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</si>
  <si>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</si>
  <si>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</si>
  <si>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</si>
  <si>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</si>
  <si>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</si>
  <si>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</si>
  <si>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</si>
  <si>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</si>
  <si>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</si>
  <si>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</si>
  <si>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</si>
  <si>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</si>
  <si>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</si>
  <si>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</si>
  <si>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</si>
  <si>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</si>
  <si>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</si>
  <si>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</si>
  <si>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</si>
  <si>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</si>
  <si>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</si>
  <si>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</si>
  <si>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</si>
  <si>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</si>
  <si>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</si>
  <si>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</si>
  <si>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</si>
  <si>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</si>
  <si>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</si>
  <si>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</si>
  <si>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</si>
  <si>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</si>
  <si>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</si>
  <si>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</si>
  <si>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</si>
  <si>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</si>
  <si>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</si>
  <si>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</si>
  <si>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</si>
  <si>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</si>
  <si>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</si>
  <si>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</si>
  <si>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</si>
  <si>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</si>
  <si>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</si>
  <si>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</si>
  <si>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</si>
  <si>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</si>
  <si>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</si>
  <si>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</si>
  <si>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</si>
  <si>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</si>
  <si>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</si>
  <si>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</si>
  <si>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</si>
  <si>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</si>
  <si>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</si>
  <si>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</si>
  <si>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</si>
  <si>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</si>
  <si>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</si>
  <si>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</si>
  <si>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</si>
  <si>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</si>
  <si>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</si>
  <si>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</si>
  <si>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</si>
  <si>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</si>
  <si>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</si>
  <si>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</si>
  <si>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</si>
  <si>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</si>
  <si>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</si>
  <si>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</si>
  <si>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</si>
  <si>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</si>
  <si>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</si>
  <si>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</si>
  <si>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</si>
  <si>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</si>
  <si>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</si>
  <si>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</si>
  <si>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</si>
  <si>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</si>
  <si>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</si>
  <si>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</si>
  <si>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</si>
  <si>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</si>
  <si>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</si>
  <si>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</si>
  <si>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</si>
  <si>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</si>
  <si>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</si>
  <si>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</si>
  <si>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</si>
  <si>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</si>
  <si>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</si>
  <si>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</si>
  <si>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</si>
  <si>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</si>
  <si>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</si>
  <si>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</si>
  <si>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</si>
  <si>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</si>
  <si>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</si>
  <si>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</si>
  <si>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</si>
  <si>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</si>
  <si>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</si>
  <si>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</si>
  <si>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</si>
  <si>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</si>
  <si>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</si>
  <si>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</si>
  <si>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</si>
  <si>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</si>
  <si>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</si>
  <si>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</si>
  <si>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</si>
  <si>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</si>
  <si>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</si>
  <si>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</si>
  <si>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</si>
  <si>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</si>
  <si>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</si>
  <si>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</si>
  <si>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</si>
  <si>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</si>
  <si>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</si>
  <si>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</si>
  <si>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</si>
  <si>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</si>
  <si>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</si>
  <si>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</si>
  <si>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</si>
  <si>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</si>
  <si>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</si>
  <si>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</si>
  <si>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</si>
  <si>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</si>
  <si>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</si>
  <si>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</si>
  <si>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</si>
  <si>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</si>
  <si>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</si>
  <si>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</si>
  <si>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</si>
  <si>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</si>
  <si>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</si>
  <si>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</si>
  <si>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</si>
  <si>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</si>
  <si>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</si>
  <si>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</si>
  <si>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</si>
  <si>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</si>
  <si>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</si>
  <si>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</si>
  <si>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</si>
  <si>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</si>
  <si>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</si>
  <si>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</si>
  <si>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</si>
  <si>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</si>
  <si>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</si>
  <si>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</si>
  <si>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</si>
  <si>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</si>
  <si>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</si>
  <si>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</si>
  <si>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</si>
  <si>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</si>
  <si>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</si>
  <si>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</si>
  <si>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</si>
  <si>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</si>
  <si>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</si>
  <si>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</si>
  <si>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</si>
  <si>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</si>
  <si>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</si>
  <si>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</si>
  <si>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</si>
  <si>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</si>
  <si>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</si>
  <si>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</si>
  <si>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</si>
  <si>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</si>
  <si>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</si>
  <si>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</si>
  <si>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</si>
  <si>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</si>
  <si>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</si>
  <si>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</si>
  <si>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</si>
  <si>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</si>
  <si>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</si>
  <si>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</si>
  <si>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</si>
  <si>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</si>
  <si>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</si>
  <si>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</si>
  <si>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</si>
  <si>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</si>
  <si>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</si>
  <si>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</si>
  <si>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</si>
  <si>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</si>
  <si>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</si>
  <si>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</si>
  <si>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</si>
  <si>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</si>
  <si>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</si>
  <si>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</si>
  <si>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</si>
  <si>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</si>
  <si>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</si>
  <si>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</si>
  <si>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</si>
  <si>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</si>
  <si>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</si>
  <si>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</si>
  <si>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</si>
  <si>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</si>
  <si>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</si>
  <si>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</si>
  <si>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</si>
  <si>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</si>
  <si>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</si>
  <si>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</si>
  <si>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</si>
  <si>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</si>
  <si>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</si>
  <si>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</si>
  <si>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</si>
  <si>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</si>
  <si>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</si>
  <si>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</si>
  <si>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</si>
  <si>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</si>
  <si>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</si>
  <si>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</si>
  <si>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</si>
  <si>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</si>
  <si>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</si>
  <si>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</si>
  <si>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</si>
  <si>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</si>
  <si>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</si>
  <si>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</si>
  <si>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</si>
  <si>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</si>
  <si>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</si>
  <si>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</si>
  <si>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</si>
  <si>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</si>
  <si>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</si>
  <si>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</si>
  <si>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</si>
  <si>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</si>
  <si>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</si>
  <si>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</si>
  <si>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</si>
  <si>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</si>
  <si>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</si>
  <si>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</si>
  <si>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</si>
  <si>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</si>
  <si>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</si>
  <si>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</si>
  <si>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</si>
  <si>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</si>
  <si>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</si>
  <si>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</si>
  <si>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</si>
  <si>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</si>
  <si>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</si>
  <si>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</si>
  <si>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</si>
  <si>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</si>
  <si>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</si>
  <si>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</si>
  <si>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</si>
  <si>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</si>
  <si>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</si>
  <si>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</si>
  <si>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</si>
  <si>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</si>
  <si>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</si>
  <si>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</si>
  <si>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</si>
  <si>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</si>
  <si>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</si>
  <si>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</si>
  <si>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</si>
  <si>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</si>
  <si>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</si>
  <si>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</si>
  <si>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</si>
  <si>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</si>
  <si>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</si>
  <si>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</si>
  <si>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</si>
  <si>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</si>
  <si>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</si>
  <si>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</si>
  <si>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</si>
  <si>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</si>
  <si>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</si>
  <si>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</si>
  <si>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</si>
  <si>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</si>
  <si>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</si>
  <si>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</si>
  <si>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</si>
  <si>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</si>
  <si>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</si>
  <si>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</si>
  <si>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</si>
  <si>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</si>
  <si>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</si>
  <si>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</si>
  <si>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</si>
  <si>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</si>
  <si>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</si>
  <si>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</si>
  <si>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</si>
  <si>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</si>
  <si>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</si>
  <si>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</si>
  <si>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</si>
  <si>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</si>
  <si>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</si>
  <si>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</si>
  <si>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</si>
  <si>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</si>
  <si>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</si>
  <si>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</si>
  <si>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</si>
  <si>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</si>
  <si>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</si>
  <si>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</si>
  <si>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</si>
  <si>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</si>
  <si>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</si>
  <si>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</si>
  <si>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</si>
  <si>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</si>
  <si>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</si>
  <si>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</si>
  <si>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</si>
  <si>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</si>
  <si>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</si>
  <si>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</si>
  <si>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</si>
  <si>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</si>
  <si>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</si>
  <si>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</si>
  <si>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</si>
  <si>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</si>
  <si>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</si>
  <si>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</si>
  <si>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</si>
  <si>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</si>
  <si>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</si>
  <si>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</si>
  <si>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</si>
  <si>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</si>
  <si>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</si>
  <si>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</si>
  <si>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</si>
  <si>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</si>
  <si>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</si>
  <si>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</si>
  <si>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</si>
  <si>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</si>
  <si>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</si>
  <si>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</si>
  <si>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</si>
  <si>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</si>
  <si>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</si>
  <si>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</si>
  <si>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</si>
  <si>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</si>
  <si>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</si>
  <si>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</si>
  <si>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</si>
  <si>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</si>
  <si>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</si>
  <si>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</si>
  <si>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</si>
  <si>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</si>
  <si>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</si>
  <si>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</si>
  <si>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</si>
  <si>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</si>
  <si>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</si>
  <si>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</si>
  <si>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</si>
  <si>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</si>
  <si>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</si>
  <si>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</si>
  <si>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</si>
  <si>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</si>
  <si>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</si>
  <si>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</si>
  <si>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</si>
  <si>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</si>
  <si>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</si>
  <si>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</si>
  <si>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</si>
  <si>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</si>
  <si>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</si>
  <si>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</si>
  <si>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</si>
  <si>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</si>
  <si>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</si>
  <si>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</si>
  <si>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</si>
  <si>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</si>
  <si>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</si>
  <si>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</si>
  <si>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</si>
  <si>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</si>
  <si>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</si>
  <si>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</si>
  <si>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</si>
  <si>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</si>
  <si>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</si>
  <si>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</si>
  <si>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</si>
  <si>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</si>
  <si>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</si>
  <si>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</si>
  <si>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</si>
  <si>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</si>
  <si>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</si>
  <si>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</si>
  <si>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</si>
  <si>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</si>
  <si>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</si>
  <si>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</si>
  <si>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</si>
  <si>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</si>
  <si>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</si>
  <si>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</si>
  <si>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</si>
  <si>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</si>
  <si>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</si>
  <si>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</si>
  <si>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</si>
  <si>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</si>
  <si>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</si>
  <si>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</si>
  <si>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</si>
  <si>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</si>
  <si>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</si>
  <si>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</si>
  <si>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</si>
  <si>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</si>
  <si>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</si>
  <si>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</si>
  <si>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</si>
  <si>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</si>
  <si>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</si>
  <si>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</si>
  <si>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</si>
  <si>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</si>
  <si>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</si>
  <si>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</si>
  <si>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</si>
  <si>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</si>
  <si>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</si>
  <si>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</si>
  <si>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</si>
  <si>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</si>
  <si>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</si>
  <si>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</si>
  <si>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</si>
  <si>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</si>
  <si>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</si>
  <si>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</si>
  <si>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</si>
  <si>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</si>
  <si>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</si>
  <si>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</si>
  <si>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</si>
  <si>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</si>
  <si>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</si>
  <si>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</si>
  <si>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</si>
  <si>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</si>
  <si>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</si>
  <si>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</si>
  <si>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</si>
  <si>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</si>
  <si>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</si>
  <si>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</si>
  <si>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</si>
  <si>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</si>
  <si>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</si>
  <si>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</si>
  <si>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</si>
  <si>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</si>
  <si>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</si>
  <si>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</si>
  <si>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</si>
  <si>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</si>
  <si>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</si>
  <si>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</si>
  <si>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</si>
  <si>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</si>
  <si>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</si>
  <si>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</si>
  <si>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</si>
  <si>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</si>
  <si>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</si>
  <si>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</si>
  <si>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</si>
  <si>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</si>
  <si>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</si>
  <si>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</si>
  <si>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</si>
  <si>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</si>
  <si>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</si>
  <si>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</si>
  <si>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</si>
  <si>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</si>
  <si>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</si>
  <si>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</si>
  <si>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</si>
  <si>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</si>
  <si>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</si>
  <si>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</si>
  <si>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</si>
  <si>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</si>
  <si>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</si>
  <si>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</si>
  <si>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</si>
  <si>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</si>
  <si>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</si>
  <si>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</si>
  <si>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</si>
  <si>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</si>
  <si>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</si>
  <si>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</si>
  <si>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</si>
  <si>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</si>
  <si>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</si>
  <si>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</si>
  <si>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</si>
  <si>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</si>
  <si>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</si>
  <si>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</si>
  <si>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</si>
  <si>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</si>
  <si>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</si>
  <si>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</si>
  <si>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</si>
  <si>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</si>
  <si>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</si>
  <si>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</si>
  <si>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</si>
  <si>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</si>
  <si>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</si>
  <si>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</si>
  <si>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</si>
  <si>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</si>
  <si>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</si>
  <si>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</si>
  <si>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</si>
  <si>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</si>
  <si>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</si>
  <si>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</si>
  <si>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</si>
  <si>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</si>
  <si>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</si>
  <si>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</si>
  <si>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</si>
  <si>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</si>
  <si>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</si>
  <si>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</si>
  <si>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</si>
  <si>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</si>
  <si>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</si>
  <si>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</si>
  <si>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</si>
  <si>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</si>
  <si>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</si>
  <si>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</si>
  <si>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</si>
  <si>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</si>
  <si>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</si>
  <si>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</si>
  <si>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</si>
  <si>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</si>
  <si>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</si>
  <si>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</si>
  <si>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</si>
  <si>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</si>
  <si>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</si>
  <si>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</si>
  <si>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</si>
  <si>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</si>
  <si>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</si>
  <si>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</si>
  <si>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</si>
  <si>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</si>
  <si>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</si>
  <si>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</si>
  <si>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</si>
  <si>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</si>
  <si>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</si>
  <si>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</si>
  <si>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</si>
  <si>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</si>
  <si>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</si>
  <si>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</si>
  <si>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</si>
  <si>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</si>
  <si>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</si>
  <si>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</si>
  <si>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</si>
  <si>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</si>
  <si>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</si>
  <si>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</si>
  <si>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</si>
  <si>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</si>
  <si>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</si>
  <si>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</si>
  <si>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</si>
  <si>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</si>
  <si>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</si>
  <si>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</si>
  <si>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</si>
  <si>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</si>
  <si>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</si>
  <si>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</si>
  <si>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</si>
  <si>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</si>
  <si>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</si>
  <si>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</si>
  <si>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</si>
  <si>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</si>
  <si>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</si>
  <si>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</si>
  <si>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</si>
  <si>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</si>
  <si>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</si>
  <si>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</si>
  <si>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</si>
  <si>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</si>
  <si>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</si>
  <si>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</si>
  <si>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</si>
  <si>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</si>
  <si>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</si>
  <si>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</si>
  <si>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</si>
  <si>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</si>
  <si>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</si>
  <si>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</si>
  <si>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</si>
  <si>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</si>
  <si>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</si>
  <si>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</si>
  <si>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</si>
  <si>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</si>
  <si>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</si>
  <si>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</si>
  <si>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</si>
  <si>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</si>
  <si>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</si>
  <si>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</si>
  <si>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</si>
  <si>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</si>
  <si>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</si>
  <si>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</si>
  <si>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</si>
  <si>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</si>
  <si>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</si>
  <si>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</si>
  <si>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</si>
  <si>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</si>
  <si>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</si>
  <si>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</si>
  <si>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</si>
  <si>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</si>
  <si>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</si>
  <si>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</si>
  <si>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</si>
  <si>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</si>
  <si>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</si>
  <si>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</si>
  <si>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</si>
  <si>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</si>
  <si>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</si>
  <si>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</si>
  <si>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</si>
  <si>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</si>
  <si>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</si>
  <si>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</si>
  <si>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</si>
  <si>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</si>
  <si>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</si>
  <si>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</si>
  <si>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</si>
  <si>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</si>
  <si>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</si>
  <si>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</si>
  <si>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</si>
  <si>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</si>
  <si>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</si>
  <si>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</si>
  <si>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</si>
  <si>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</si>
  <si>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</si>
  <si>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</si>
  <si>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</si>
  <si>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</si>
  <si>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</si>
  <si>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</si>
  <si>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</si>
  <si>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</si>
  <si>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</si>
  <si>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</si>
  <si>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</si>
  <si>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</si>
  <si>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</si>
  <si>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</si>
  <si>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</si>
  <si>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</si>
  <si>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</si>
  <si>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</si>
  <si>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</si>
  <si>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</si>
  <si>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</si>
  <si>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</si>
  <si>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</si>
  <si>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</si>
  <si>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</si>
  <si>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</si>
  <si>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</si>
  <si>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</si>
  <si>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</si>
  <si>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</si>
  <si>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</si>
  <si>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</si>
  <si>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</si>
  <si>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</si>
  <si>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</si>
  <si>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</si>
  <si>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</si>
  <si>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</si>
  <si>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</si>
  <si>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</si>
  <si>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</si>
  <si>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</si>
  <si>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</si>
  <si>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</si>
  <si>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</si>
  <si>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</si>
  <si>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</si>
  <si>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</si>
  <si>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</si>
  <si>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</si>
  <si>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</si>
  <si>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</si>
  <si>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</si>
  <si>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</si>
  <si>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</si>
  <si>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</si>
  <si>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</si>
  <si>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</si>
  <si>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</si>
  <si>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</si>
  <si>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</si>
  <si>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</si>
  <si>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</si>
  <si>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</si>
  <si>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</si>
  <si>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</si>
  <si>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</si>
  <si>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</si>
  <si>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</si>
  <si>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</si>
  <si>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</si>
  <si>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</si>
  <si>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</si>
  <si>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</si>
  <si>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</si>
  <si>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</si>
  <si>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</si>
  <si>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</si>
  <si>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</si>
  <si>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</si>
  <si>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</si>
  <si>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</si>
  <si>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</si>
  <si>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</si>
  <si>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</si>
  <si>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</si>
  <si>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</si>
  <si>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</si>
  <si>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</si>
  <si>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</si>
  <si>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</si>
  <si>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</si>
  <si>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</si>
  <si>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</si>
  <si>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</si>
  <si>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</si>
  <si>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</si>
  <si>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</si>
  <si>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</si>
  <si>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</si>
  <si>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</si>
  <si>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</si>
  <si>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</si>
  <si>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</si>
  <si>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</si>
  <si>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</si>
  <si>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</si>
  <si>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</si>
  <si>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</si>
  <si>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</si>
  <si>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</si>
  <si>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</si>
  <si>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</si>
  <si>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</si>
  <si>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</si>
  <si>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</si>
  <si>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</si>
  <si>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</si>
  <si>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</si>
  <si>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</si>
  <si>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</si>
  <si>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</si>
  <si>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</si>
  <si>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</si>
  <si>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</si>
  <si>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</si>
  <si>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</si>
  <si>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</si>
  <si>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</si>
  <si>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</si>
  <si>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</si>
  <si>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</si>
  <si>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</si>
  <si>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</si>
  <si>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</si>
  <si>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</si>
  <si>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</si>
  <si>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</si>
  <si>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</si>
  <si>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</si>
  <si>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</si>
  <si>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</si>
  <si>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</si>
  <si>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</si>
  <si>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</si>
  <si>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</si>
  <si>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</si>
  <si>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</si>
  <si>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</si>
  <si>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</si>
  <si>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</si>
  <si>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</si>
  <si>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</si>
  <si>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</si>
  <si>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</si>
  <si>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</si>
  <si>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</si>
  <si>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</si>
  <si>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</si>
  <si>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</si>
  <si>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</si>
  <si>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</si>
  <si>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</si>
  <si>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</si>
  <si>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</si>
  <si>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</si>
  <si>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</si>
  <si>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</si>
  <si>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</si>
  <si>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</si>
  <si>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</si>
  <si>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</si>
  <si>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</si>
  <si>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</si>
  <si>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</si>
  <si>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</si>
  <si>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</si>
  <si>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</si>
  <si>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</si>
  <si>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</si>
  <si>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</si>
  <si>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</si>
  <si>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</si>
  <si>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</si>
  <si>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</si>
  <si>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</si>
  <si>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</si>
  <si>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</si>
  <si>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</si>
  <si>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</si>
  <si>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</si>
  <si>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</si>
  <si>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</si>
  <si>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</si>
  <si>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</si>
  <si>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</si>
  <si>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</si>
  <si>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</si>
  <si>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</si>
  <si>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</si>
  <si>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</si>
  <si>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</si>
  <si>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</si>
  <si>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</si>
  <si>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</si>
  <si>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</si>
  <si>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</si>
  <si>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</si>
  <si>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</si>
  <si>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</si>
  <si>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</si>
  <si>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</si>
  <si>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</si>
  <si>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</si>
  <si>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</si>
  <si>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</si>
  <si>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</si>
  <si>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</si>
  <si>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</si>
  <si>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</si>
  <si>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</si>
  <si>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</si>
  <si>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</si>
  <si>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</si>
  <si>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</si>
  <si>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</si>
  <si>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</si>
  <si>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</si>
  <si>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</si>
  <si>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</si>
  <si>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</si>
  <si>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</si>
  <si>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</si>
  <si>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</si>
  <si>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</si>
  <si>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</si>
  <si>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</si>
  <si>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</si>
  <si>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</si>
  <si>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</si>
  <si>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</si>
  <si>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</si>
  <si>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</si>
  <si>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</si>
  <si>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</si>
  <si>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</si>
  <si>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</si>
  <si>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</si>
  <si>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</si>
  <si>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</si>
  <si>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</si>
  <si>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</si>
  <si>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</si>
  <si>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</si>
  <si>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</si>
  <si>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</si>
  <si>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</si>
  <si>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</si>
  <si>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</si>
  <si>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</si>
  <si>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</si>
  <si>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</si>
  <si>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</si>
  <si>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</si>
  <si>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</si>
  <si>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</si>
  <si>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</si>
  <si>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</si>
  <si>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</si>
  <si>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</si>
  <si>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</si>
  <si>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</si>
  <si>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</si>
  <si>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</si>
  <si>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</si>
  <si>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</si>
  <si>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</si>
  <si>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</si>
  <si>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</si>
  <si>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</si>
  <si>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</si>
  <si>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</si>
  <si>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</si>
  <si>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</si>
  <si>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</si>
  <si>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</si>
  <si>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</si>
  <si>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</si>
  <si>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</si>
  <si>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</si>
  <si>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</si>
  <si>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</si>
  <si>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</si>
  <si>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</si>
  <si>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</si>
  <si>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</si>
  <si>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</si>
  <si>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</si>
  <si>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</si>
  <si>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</si>
  <si>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</si>
  <si>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</si>
  <si>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</si>
  <si>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</si>
  <si>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</si>
  <si>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</si>
  <si>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</si>
  <si>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</si>
  <si>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</si>
  <si>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</si>
  <si>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</si>
  <si>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</si>
  <si>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</si>
  <si>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</si>
  <si>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</si>
  <si>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</si>
  <si>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</si>
  <si>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</si>
  <si>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</si>
  <si>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</si>
  <si>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</si>
  <si>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</si>
  <si>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</si>
  <si>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</si>
  <si>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</si>
  <si>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</si>
  <si>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</si>
  <si>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</si>
  <si>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</si>
  <si>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</si>
  <si>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</si>
  <si>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</si>
  <si>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</si>
  <si>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</si>
  <si>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</si>
  <si>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</si>
  <si>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</si>
  <si>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</si>
  <si>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</si>
  <si>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</si>
  <si>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</si>
  <si>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</si>
  <si>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</si>
  <si>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</si>
  <si>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</si>
  <si>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</si>
  <si>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</si>
  <si>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</si>
  <si>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</si>
  <si>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</si>
  <si>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</si>
  <si>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</si>
  <si>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</si>
  <si>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</si>
  <si>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</si>
  <si>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</si>
  <si>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</si>
  <si>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</si>
  <si>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</si>
  <si>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</si>
  <si>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</si>
  <si>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</si>
  <si>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</si>
  <si>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</si>
  <si>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</si>
  <si>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</si>
  <si>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</si>
  <si>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</si>
  <si>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</si>
  <si>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</si>
  <si>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</si>
  <si>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</si>
  <si>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</si>
  <si>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</si>
  <si>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</si>
  <si>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</si>
  <si>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</si>
  <si>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</si>
  <si>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</si>
  <si>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</si>
  <si>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</si>
  <si>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</si>
  <si>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</si>
  <si>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</si>
  <si>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</si>
  <si>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</si>
  <si>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</si>
  <si>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</si>
  <si>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</si>
  <si>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</si>
  <si>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</si>
  <si>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</si>
  <si>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</si>
  <si>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</si>
  <si>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</si>
  <si>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</si>
  <si>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</si>
  <si>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</si>
  <si>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</si>
  <si>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</si>
  <si>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</si>
  <si>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</si>
  <si>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</si>
  <si>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</si>
  <si>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</si>
  <si>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</si>
  <si>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</si>
  <si>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</si>
  <si>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</si>
  <si>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</si>
  <si>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</si>
  <si>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</si>
  <si>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</si>
  <si>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</si>
  <si>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</si>
  <si>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</si>
  <si>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</si>
  <si>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</si>
  <si>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</si>
  <si>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</si>
  <si>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</si>
  <si>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</si>
  <si>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</si>
  <si>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</si>
  <si>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</si>
  <si>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</si>
  <si>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</si>
  <si>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</si>
  <si>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</si>
  <si>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</si>
  <si>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</si>
  <si>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</si>
  <si>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</si>
  <si>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</si>
  <si>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</si>
  <si>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</si>
  <si>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</si>
  <si>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</si>
  <si>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</si>
  <si>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</si>
  <si>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</si>
  <si>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</si>
  <si>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</si>
  <si>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</si>
  <si>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</si>
  <si>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</si>
  <si>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</si>
  <si>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</si>
  <si>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</si>
  <si>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</si>
  <si>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</si>
  <si>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</si>
  <si>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</si>
  <si>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</si>
  <si>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</si>
  <si>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</si>
  <si>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</si>
  <si>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</si>
  <si>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</si>
  <si>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</si>
  <si>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</si>
  <si>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</si>
  <si>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</si>
  <si>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</si>
  <si>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</si>
  <si>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</si>
  <si>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</si>
  <si>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</si>
  <si>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</si>
  <si>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</si>
  <si>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</si>
  <si>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</si>
  <si>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</si>
  <si>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</si>
  <si>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</si>
  <si>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</si>
  <si>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</si>
  <si>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</si>
  <si>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</si>
  <si>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</si>
  <si>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</si>
  <si>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</si>
  <si>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</si>
  <si>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</si>
  <si>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</si>
  <si>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</si>
  <si>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</si>
  <si>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</si>
  <si>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</si>
  <si>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</si>
  <si>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</si>
  <si>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</si>
  <si>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</si>
  <si>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</si>
  <si>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</si>
  <si>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</si>
  <si>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</si>
  <si>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</si>
  <si>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</si>
  <si>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</si>
  <si>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</si>
  <si>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</si>
  <si>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</si>
  <si>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</si>
  <si>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</si>
  <si>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</si>
  <si>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</si>
  <si>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</si>
  <si>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</si>
  <si>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</si>
  <si>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</si>
  <si>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</si>
  <si>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</si>
  <si>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</si>
  <si>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</si>
  <si>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</si>
  <si>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</si>
  <si>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</si>
  <si>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</si>
  <si>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</si>
  <si>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</si>
  <si>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</si>
  <si>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</si>
  <si>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</si>
  <si>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</si>
  <si>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</si>
  <si>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</si>
  <si>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</si>
  <si>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</si>
  <si>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</si>
  <si>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</si>
  <si>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</si>
  <si>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</si>
  <si>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</si>
  <si>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</si>
  <si>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</si>
  <si>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</si>
  <si>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</si>
  <si>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</si>
  <si>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</si>
  <si>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</si>
  <si>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</si>
  <si>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</si>
  <si>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</si>
  <si>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</si>
  <si>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</si>
  <si>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</si>
  <si>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</si>
  <si>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</si>
  <si>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</si>
  <si>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</si>
  <si>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</si>
  <si>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</si>
  <si>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</si>
  <si>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</si>
  <si>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</si>
  <si>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</si>
  <si>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</si>
  <si>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</si>
  <si>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</si>
  <si>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</si>
  <si>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</si>
  <si>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</si>
  <si>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</si>
  <si>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</si>
  <si>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</si>
  <si>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</si>
  <si>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</si>
  <si>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</si>
  <si>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</si>
  <si>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</si>
  <si>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</si>
  <si>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</si>
  <si>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</si>
  <si>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</si>
  <si>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</si>
  <si>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</si>
  <si>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</si>
  <si>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</si>
  <si>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</si>
  <si>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</si>
  <si>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</si>
  <si>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</si>
  <si>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</si>
  <si>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</si>
  <si>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</si>
  <si>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</si>
  <si>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</si>
  <si>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</si>
  <si>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</si>
  <si>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</si>
  <si>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</si>
  <si>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</si>
  <si>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</si>
  <si>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</si>
  <si>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</si>
  <si>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</si>
  <si>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</si>
  <si>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</si>
  <si>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</si>
  <si>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</si>
  <si>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</si>
  <si>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</si>
  <si>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</si>
  <si>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</si>
  <si>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</si>
  <si>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</si>
  <si>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</si>
  <si>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</si>
  <si>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</si>
  <si>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</si>
  <si>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</si>
  <si>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</si>
  <si>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</si>
  <si>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</si>
  <si>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</si>
  <si>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</si>
  <si>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</si>
  <si>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</si>
  <si>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</si>
  <si>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</si>
  <si>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</si>
  <si>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</si>
  <si>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</si>
  <si>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</si>
  <si>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</si>
  <si>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</si>
  <si>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</si>
  <si>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</si>
  <si>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</si>
  <si>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</si>
  <si>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</si>
  <si>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</si>
  <si>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</si>
  <si>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</si>
  <si>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</si>
  <si>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</si>
  <si>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</si>
  <si>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</si>
  <si>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</si>
  <si>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</si>
  <si>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</si>
  <si>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</si>
  <si>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</si>
  <si>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</si>
  <si>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</si>
  <si>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</si>
  <si>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</si>
  <si>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</si>
  <si>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</si>
  <si>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</si>
  <si>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</si>
  <si>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</si>
  <si>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</si>
  <si>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</si>
  <si>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</si>
  <si>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</si>
  <si>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</si>
  <si>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</si>
  <si>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</si>
  <si>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</si>
  <si>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</si>
  <si>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</si>
  <si>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</si>
  <si>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</si>
  <si>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</si>
  <si>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</si>
  <si>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</si>
  <si>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</si>
  <si>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</si>
  <si>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</si>
  <si>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</si>
  <si>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</si>
  <si>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</si>
  <si>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</si>
  <si>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</si>
  <si>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</si>
  <si>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</si>
  <si>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</si>
  <si>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</si>
  <si>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</si>
  <si>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</si>
  <si>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</si>
  <si>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</si>
  <si>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</si>
  <si>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</si>
  <si>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</si>
  <si>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</si>
  <si>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</si>
  <si>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</si>
  <si>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</si>
  <si>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</si>
  <si>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</si>
  <si>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</si>
  <si>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</si>
  <si>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</si>
  <si>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</si>
  <si>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</si>
  <si>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</si>
  <si>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</si>
  <si>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</si>
  <si>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</si>
  <si>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</si>
  <si>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</si>
  <si>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</si>
  <si>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</si>
  <si>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</si>
  <si>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</si>
  <si>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</si>
  <si>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</si>
  <si>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</si>
  <si>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</si>
  <si>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</si>
  <si>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</si>
  <si>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</si>
  <si>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</si>
  <si>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</si>
  <si>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</si>
  <si>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</si>
  <si>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</si>
  <si>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</si>
  <si>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</si>
  <si>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</si>
  <si>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</si>
  <si>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</si>
  <si>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</si>
  <si>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</si>
  <si>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</si>
  <si>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</si>
  <si>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</si>
  <si>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</si>
  <si>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</si>
  <si>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</si>
  <si>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</si>
  <si>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</si>
  <si>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</si>
  <si>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</si>
  <si>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</si>
  <si>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</si>
  <si>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</si>
  <si>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</si>
  <si>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</si>
  <si>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</si>
  <si>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</si>
  <si>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</si>
  <si>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</si>
  <si>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</si>
  <si>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</si>
  <si>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</si>
  <si>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</si>
  <si>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</si>
  <si>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</si>
  <si>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</si>
  <si>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</si>
  <si>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</si>
  <si>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</si>
  <si>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</si>
  <si>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</si>
  <si>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</si>
  <si>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</si>
  <si>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</si>
  <si>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</si>
  <si>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</si>
  <si>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</si>
  <si>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</si>
  <si>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</si>
  <si>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</si>
  <si>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</si>
  <si>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</si>
  <si>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</si>
  <si>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</si>
  <si>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</si>
  <si>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</si>
  <si>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</si>
  <si>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</si>
  <si>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</si>
  <si>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</si>
  <si>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</si>
  <si>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</si>
  <si>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</si>
  <si>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</si>
  <si>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</si>
  <si>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</si>
  <si>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</si>
  <si>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</si>
  <si>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</si>
  <si>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</si>
  <si>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</si>
  <si>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</si>
  <si>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</si>
  <si>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</si>
  <si>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</si>
  <si>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</si>
  <si>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</si>
  <si>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</si>
  <si>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</si>
  <si>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</si>
  <si>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</si>
  <si>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</si>
  <si>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</si>
  <si>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</si>
  <si>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</si>
  <si>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</si>
  <si>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</si>
  <si>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</si>
  <si>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</si>
  <si>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</si>
  <si>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</si>
  <si>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</si>
  <si>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</si>
  <si>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</si>
  <si>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</si>
  <si>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</si>
  <si>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</si>
  <si>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</si>
  <si>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</si>
  <si>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</si>
  <si>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</si>
  <si>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</si>
  <si>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</si>
  <si>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</si>
  <si>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</si>
  <si>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</si>
  <si>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</si>
  <si>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</si>
  <si>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</si>
  <si>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</si>
  <si>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</si>
  <si>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</si>
  <si>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</si>
  <si>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</si>
  <si>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</si>
  <si>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</si>
  <si>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</si>
  <si>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</si>
  <si>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</si>
  <si>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</si>
  <si>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</si>
  <si>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</si>
  <si>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</si>
  <si>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</si>
  <si>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</si>
  <si>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</si>
  <si>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</si>
  <si>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</si>
  <si>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</si>
  <si>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</si>
  <si>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</si>
  <si>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</si>
  <si>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</si>
  <si>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</si>
  <si>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</si>
  <si>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</si>
  <si>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</si>
  <si>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</si>
  <si>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</si>
  <si>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</si>
  <si>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</si>
  <si>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</si>
  <si>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</si>
  <si>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</si>
  <si>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</si>
  <si>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</si>
  <si>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</si>
  <si>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</si>
  <si>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</si>
  <si>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</si>
  <si>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</si>
  <si>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</si>
  <si>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</si>
  <si>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</si>
  <si>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</si>
  <si>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</si>
  <si>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</si>
  <si>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</si>
  <si>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</si>
  <si>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</si>
  <si>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</si>
  <si>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</si>
  <si>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</si>
  <si>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</si>
  <si>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</si>
  <si>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</si>
  <si>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</si>
  <si>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</si>
  <si>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</si>
  <si>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</si>
  <si>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</si>
  <si>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</si>
  <si>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</si>
  <si>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</si>
  <si>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</si>
  <si>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</si>
  <si>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</si>
  <si>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</si>
  <si>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</si>
  <si>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</si>
  <si>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</si>
  <si>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</si>
  <si>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</si>
  <si>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</si>
  <si>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</si>
  <si>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</si>
  <si>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</si>
  <si>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</si>
  <si>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</si>
  <si>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</si>
  <si>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</si>
  <si>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</si>
  <si>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</si>
  <si>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</si>
  <si>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</si>
  <si>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</si>
  <si>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</si>
  <si>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</si>
  <si>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</si>
  <si>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</si>
  <si>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</si>
  <si>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</si>
  <si>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</si>
  <si>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</si>
  <si>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</si>
  <si>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</si>
  <si>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</si>
  <si>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</si>
  <si>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</si>
  <si>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</si>
  <si>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</si>
  <si>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</si>
  <si>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</si>
  <si>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</si>
  <si>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</si>
  <si>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</si>
  <si>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</si>
  <si>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</si>
  <si>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</si>
  <si>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</si>
  <si>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</si>
  <si>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</si>
  <si>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</si>
  <si>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</si>
  <si>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</si>
  <si>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</si>
  <si>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</si>
  <si>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</si>
  <si>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</si>
  <si>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</si>
  <si>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</si>
  <si>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</si>
  <si>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</si>
  <si>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</si>
  <si>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</si>
  <si>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</si>
  <si>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</si>
  <si>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</si>
  <si>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</si>
  <si>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</si>
  <si>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</si>
  <si>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</si>
  <si>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</si>
  <si>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</si>
  <si>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</si>
  <si>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</si>
  <si>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</si>
  <si>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</si>
  <si>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</si>
  <si>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</si>
  <si>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</si>
  <si>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</si>
  <si>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</si>
  <si>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</si>
  <si>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</si>
  <si>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</si>
  <si>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</si>
  <si>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</si>
  <si>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</si>
  <si>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</si>
  <si>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</si>
  <si>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</si>
  <si>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</si>
  <si>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</si>
  <si>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</si>
  <si>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</si>
  <si>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</si>
  <si>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</si>
  <si>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</si>
  <si>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</si>
  <si>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</si>
  <si>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</si>
  <si>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</si>
  <si>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</si>
  <si>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</si>
  <si>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</si>
  <si>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</si>
  <si>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</si>
  <si>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</si>
  <si>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</si>
  <si>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</si>
  <si>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</si>
  <si>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</si>
  <si>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</si>
  <si>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</si>
  <si>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</si>
  <si>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</si>
  <si>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</si>
  <si>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</si>
  <si>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</si>
  <si>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</si>
  <si>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</si>
  <si>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</si>
  <si>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</si>
  <si>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</si>
  <si>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</si>
  <si>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</si>
  <si>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</si>
  <si>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</si>
  <si>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</si>
  <si>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</si>
  <si>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</si>
  <si>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</si>
  <si>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</si>
  <si>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</si>
  <si>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</si>
  <si>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</si>
  <si>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</si>
  <si>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</si>
  <si>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</si>
  <si>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</si>
  <si>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</si>
  <si>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</si>
  <si>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</si>
  <si>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</si>
  <si>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</si>
  <si>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</si>
  <si>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</si>
  <si>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</si>
  <si>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</si>
  <si>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</si>
  <si>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</si>
  <si>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</si>
  <si>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</si>
  <si>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</si>
  <si>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</si>
  <si>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</si>
  <si>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</si>
  <si>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</si>
  <si>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</si>
  <si>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</si>
  <si>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</si>
  <si>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</si>
  <si>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</si>
  <si>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</si>
  <si>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</si>
  <si>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</si>
  <si>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</si>
  <si>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</si>
  <si>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</si>
  <si>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</si>
  <si>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</si>
  <si>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</si>
  <si>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</si>
  <si>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</si>
  <si>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</si>
  <si>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</si>
  <si>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</si>
  <si>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</si>
  <si>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</si>
  <si>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</si>
  <si>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</si>
  <si>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</si>
  <si>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</si>
  <si>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</si>
  <si>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</si>
  <si>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</si>
  <si>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</si>
  <si>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</si>
  <si>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</si>
  <si>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</si>
  <si>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</si>
  <si>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</si>
  <si>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</si>
  <si>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</si>
  <si>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</si>
  <si>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</si>
  <si>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</si>
  <si>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</si>
  <si>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</si>
  <si>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</si>
  <si>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</si>
  <si>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</si>
  <si>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</si>
  <si>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</si>
  <si>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</si>
  <si>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</si>
  <si>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</si>
  <si>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</si>
  <si>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</si>
  <si>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</si>
  <si>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</si>
  <si>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</si>
  <si>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</si>
  <si>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</si>
  <si>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</si>
  <si>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</si>
  <si>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</si>
  <si>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</si>
  <si>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</si>
  <si>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</si>
  <si>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</si>
  <si>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</si>
  <si>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</si>
  <si>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</si>
  <si>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</si>
  <si>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</si>
  <si>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</si>
  <si>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</si>
  <si>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</si>
  <si>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</si>
  <si>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</si>
  <si>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</si>
  <si>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</si>
  <si>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</si>
  <si>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</si>
  <si>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</si>
  <si>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</si>
  <si>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</si>
  <si>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</si>
  <si>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</si>
  <si>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</si>
  <si>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</si>
  <si>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</si>
  <si>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</si>
  <si>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</si>
  <si>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</si>
  <si>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</si>
  <si>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</si>
  <si>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</si>
  <si>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</si>
  <si>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</si>
  <si>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</si>
  <si>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</si>
  <si>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</si>
  <si>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</si>
  <si>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</si>
  <si>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</si>
  <si>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</si>
  <si>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</si>
  <si>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</si>
  <si>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</si>
  <si>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</si>
  <si>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</si>
  <si>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</si>
  <si>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</si>
  <si>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</si>
  <si>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</si>
  <si>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</si>
  <si>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</si>
  <si>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</si>
  <si>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</si>
  <si>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</si>
  <si>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</si>
  <si>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</si>
  <si>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</si>
  <si>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</si>
  <si>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</si>
  <si>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</si>
  <si>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</si>
  <si>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</si>
  <si>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</si>
  <si>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</si>
  <si>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</si>
  <si>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</si>
  <si>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</si>
  <si>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</si>
  <si>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</si>
  <si>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</si>
  <si>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</si>
  <si>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</si>
  <si>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</si>
  <si>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</si>
  <si>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</si>
  <si>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</si>
  <si>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</si>
  <si>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</si>
  <si>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</si>
  <si>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</si>
  <si>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</si>
  <si>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</si>
  <si>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</si>
  <si>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</si>
  <si>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</si>
  <si>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</si>
  <si>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</si>
  <si>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</si>
  <si>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</si>
  <si>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</si>
  <si>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</si>
  <si>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</si>
  <si>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</si>
  <si>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</si>
  <si>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</si>
  <si>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</si>
  <si>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</si>
  <si>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</si>
  <si>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</si>
  <si>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</si>
  <si>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</si>
  <si>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</si>
  <si>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</si>
  <si>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</si>
  <si>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</si>
  <si>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</si>
  <si>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</si>
  <si>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</si>
  <si>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</si>
  <si>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</si>
  <si>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</si>
  <si>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</si>
  <si>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</si>
  <si>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</si>
  <si>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</si>
  <si>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</si>
  <si>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</si>
  <si>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</si>
  <si>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</si>
  <si>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</si>
  <si>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</si>
  <si>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</si>
  <si>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</si>
  <si>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</si>
  <si>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</si>
  <si>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</si>
  <si>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</si>
  <si>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</si>
  <si>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</si>
  <si>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</si>
  <si>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</si>
  <si>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</si>
  <si>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</si>
  <si>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</si>
  <si>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</si>
  <si>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</si>
  <si>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</si>
  <si>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</si>
  <si>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</si>
  <si>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</si>
  <si>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</si>
  <si>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</si>
  <si>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</si>
  <si>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</si>
  <si>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</si>
  <si>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</si>
  <si>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</si>
  <si>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</si>
  <si>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</si>
  <si>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</si>
  <si>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</si>
  <si>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</si>
  <si>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</si>
  <si>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</si>
  <si>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</si>
  <si>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</si>
  <si>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</si>
  <si>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</si>
  <si>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</si>
  <si>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</si>
  <si>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</si>
  <si>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</si>
  <si>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</si>
  <si>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</si>
  <si>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</si>
  <si>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</si>
  <si>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</si>
  <si>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</si>
  <si>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</si>
  <si>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</si>
  <si>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</si>
  <si>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</si>
  <si>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</si>
  <si>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</si>
  <si>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</si>
  <si>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</si>
  <si>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</si>
  <si>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</si>
  <si>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</si>
  <si>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</si>
  <si>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</si>
  <si>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</si>
  <si>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</si>
  <si>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</si>
  <si>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</si>
  <si>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</si>
  <si>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</si>
  <si>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</si>
  <si>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</si>
  <si>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</si>
  <si>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</si>
  <si>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</si>
  <si>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</si>
  <si>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</si>
  <si>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</si>
  <si>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</si>
  <si>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</si>
  <si>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</si>
  <si>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</si>
  <si>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</si>
  <si>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</si>
  <si>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</si>
  <si>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</si>
  <si>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</si>
  <si>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</si>
  <si>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</si>
  <si>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</si>
  <si>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</si>
  <si>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</si>
  <si>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</si>
  <si>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</si>
  <si>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</si>
  <si>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</si>
  <si>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</si>
  <si>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</si>
  <si>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</si>
  <si>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</si>
  <si>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</si>
  <si>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</si>
  <si>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</si>
  <si>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</si>
  <si>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</si>
  <si>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</si>
  <si>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</si>
  <si>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</si>
  <si>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</si>
  <si>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</si>
  <si>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</si>
  <si>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</si>
  <si>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</si>
  <si>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</si>
  <si>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</si>
  <si>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</si>
  <si>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</si>
  <si>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</si>
  <si>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</si>
  <si>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</si>
  <si>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</si>
  <si>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</si>
  <si>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</si>
  <si>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</si>
  <si>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</si>
  <si>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</si>
  <si>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</si>
  <si>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</si>
  <si>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</si>
  <si>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</si>
  <si>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</si>
  <si>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</si>
  <si>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</si>
  <si>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</si>
  <si>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</si>
  <si>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</si>
  <si>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</si>
  <si>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</si>
  <si>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</si>
  <si>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</si>
  <si>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</si>
  <si>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</si>
  <si>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</si>
  <si>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</si>
  <si>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</si>
  <si>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</si>
  <si>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</si>
  <si>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</si>
  <si>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</si>
  <si>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</si>
  <si>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</si>
  <si>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</si>
  <si>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</si>
  <si>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</si>
  <si>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</si>
  <si>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</si>
  <si>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</si>
  <si>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</si>
  <si>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</si>
  <si>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</si>
  <si>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</si>
  <si>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</si>
  <si>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</si>
  <si>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</si>
  <si>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</si>
  <si>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</si>
  <si>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</si>
  <si>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</si>
  <si>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</si>
  <si>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</si>
  <si>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</si>
  <si>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</si>
  <si>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</si>
  <si>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</si>
  <si>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</si>
  <si>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</si>
  <si>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</si>
  <si>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</si>
  <si>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</si>
  <si>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</si>
  <si>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</si>
  <si>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</si>
  <si>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</si>
  <si>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</si>
  <si>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</si>
  <si>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</si>
  <si>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</si>
  <si>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</si>
  <si>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</si>
  <si>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</si>
  <si>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</si>
  <si>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</si>
  <si>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</si>
  <si>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</si>
  <si>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</si>
  <si>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</si>
  <si>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</si>
  <si>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</si>
  <si>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</si>
  <si>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</si>
  <si>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</si>
  <si>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</si>
  <si>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</si>
  <si>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</si>
  <si>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</si>
  <si>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</si>
  <si>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</si>
  <si>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</si>
  <si>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</si>
  <si>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</si>
  <si>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</si>
  <si>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</si>
  <si>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</si>
  <si>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</si>
  <si>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</si>
  <si>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</si>
  <si>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</si>
  <si>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</si>
  <si>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</si>
  <si>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</si>
  <si>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</si>
  <si>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</si>
  <si>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</si>
  <si>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</si>
  <si>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</si>
  <si>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</si>
  <si>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</si>
  <si>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</si>
  <si>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</si>
  <si>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</si>
  <si>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</si>
  <si>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</si>
  <si>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</si>
  <si>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</si>
  <si>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</si>
  <si>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</si>
  <si>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</si>
  <si>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</si>
  <si>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</si>
  <si>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</si>
  <si>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</si>
  <si>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</si>
  <si>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</si>
  <si>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</si>
  <si>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</si>
  <si>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</si>
  <si>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</si>
  <si>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</si>
  <si>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</si>
  <si>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</si>
  <si>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</si>
  <si>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</si>
  <si>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</si>
  <si>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</si>
  <si>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</si>
  <si>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</si>
  <si>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</si>
  <si>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</si>
  <si>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</si>
  <si>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</si>
  <si>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</si>
  <si>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</si>
  <si>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</si>
  <si>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</si>
  <si>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</si>
  <si>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</si>
  <si>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</si>
  <si>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</si>
  <si>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</si>
  <si>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</si>
  <si>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</si>
  <si>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</si>
  <si>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</si>
  <si>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</si>
  <si>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</si>
  <si>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</si>
  <si>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</si>
  <si>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</si>
  <si>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</si>
  <si>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</si>
  <si>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</si>
  <si>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</si>
  <si>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</si>
  <si>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</si>
  <si>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</si>
  <si>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</si>
  <si>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</si>
  <si>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</si>
  <si>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</si>
  <si>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</si>
  <si>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</si>
  <si>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</si>
  <si>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</si>
  <si>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</si>
  <si>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</si>
  <si>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</si>
  <si>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</si>
  <si>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</si>
  <si>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</si>
  <si>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</si>
  <si>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</si>
  <si>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</si>
  <si>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</si>
  <si>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</si>
  <si>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</si>
  <si>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</si>
  <si>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</si>
  <si>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</si>
  <si>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</si>
  <si>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</si>
  <si>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</si>
  <si>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</si>
  <si>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</si>
  <si>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</si>
  <si>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</si>
  <si>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</si>
  <si>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</si>
  <si>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</si>
  <si>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</si>
  <si>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</si>
  <si>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</si>
  <si>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</si>
  <si>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</si>
  <si>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</si>
  <si>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</si>
  <si>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</si>
  <si>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</si>
  <si>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</si>
  <si>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</si>
  <si>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</si>
  <si>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</si>
  <si>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</si>
  <si>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</si>
  <si>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</si>
  <si>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</si>
  <si>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</si>
  <si>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</si>
  <si>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</si>
  <si>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</si>
  <si>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</si>
  <si>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</si>
  <si>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</si>
  <si>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</si>
  <si>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</si>
  <si>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</si>
  <si>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</si>
  <si>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</si>
  <si>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</si>
  <si>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</si>
  <si>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</si>
  <si>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</si>
  <si>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</si>
  <si>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</si>
  <si>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</si>
  <si>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</si>
  <si>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</si>
  <si>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</si>
  <si>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</si>
  <si>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</si>
  <si>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</si>
  <si>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</si>
  <si>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</si>
  <si>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</si>
  <si>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</si>
  <si>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</si>
  <si>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</si>
  <si>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</si>
  <si>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</si>
  <si>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</si>
  <si>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</si>
  <si>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</si>
  <si>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</si>
  <si>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</si>
  <si>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</si>
  <si>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</si>
  <si>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</si>
  <si>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</si>
  <si>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</si>
  <si>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</si>
  <si>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</si>
  <si>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</si>
  <si>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</si>
  <si>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</si>
  <si>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</si>
  <si>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</si>
  <si>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</si>
  <si>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</si>
  <si>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</si>
  <si>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</si>
  <si>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</si>
  <si>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</si>
  <si>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</si>
  <si>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</si>
  <si>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</si>
  <si>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</si>
  <si>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</si>
  <si>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</si>
  <si>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</si>
  <si>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</si>
  <si>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</si>
  <si>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</si>
  <si>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</si>
  <si>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</si>
  <si>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</si>
  <si>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</si>
  <si>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</si>
  <si>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</si>
  <si>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</si>
  <si>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</si>
  <si>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</si>
  <si>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</si>
  <si>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</si>
  <si>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</si>
  <si>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</si>
  <si>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</si>
  <si>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</si>
  <si>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</si>
  <si>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</si>
  <si>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</si>
  <si>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</si>
  <si>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</si>
  <si>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</si>
  <si>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</si>
  <si>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</si>
  <si>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</si>
  <si>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</si>
  <si>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</si>
  <si>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</si>
  <si>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</si>
  <si>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</si>
  <si>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</si>
  <si>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</si>
  <si>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</si>
  <si>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</si>
  <si>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</si>
  <si>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</si>
  <si>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</si>
  <si>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</si>
  <si>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</si>
  <si>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</si>
  <si>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</si>
  <si>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</si>
  <si>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</si>
  <si>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</si>
  <si>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</si>
  <si>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</si>
  <si>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</si>
  <si>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</si>
  <si>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</si>
  <si>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</si>
  <si>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</si>
  <si>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</si>
  <si>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</si>
  <si>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</si>
  <si>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</si>
  <si>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</si>
  <si>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</si>
  <si>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</si>
  <si>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</si>
  <si>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</si>
  <si>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</si>
  <si>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</si>
  <si>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</si>
  <si>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</si>
  <si>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</si>
  <si>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</si>
  <si>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</si>
  <si>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</si>
  <si>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</si>
  <si>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</si>
  <si>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</si>
  <si>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</si>
  <si>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</si>
  <si>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</si>
  <si>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</si>
  <si>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</si>
  <si>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</si>
  <si>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</si>
  <si>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</si>
  <si>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</si>
  <si>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</si>
  <si>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</si>
  <si>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</si>
  <si>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</si>
  <si>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</si>
  <si>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</si>
  <si>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</si>
  <si>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</si>
  <si>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</si>
  <si>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</si>
  <si>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</si>
  <si>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</si>
  <si>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</si>
  <si>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</si>
  <si>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</si>
  <si>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</si>
  <si>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</si>
  <si>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</si>
  <si>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</si>
  <si>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</si>
  <si>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</si>
  <si>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</si>
  <si>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</si>
  <si>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</si>
  <si>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</si>
  <si>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</si>
  <si>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</si>
  <si>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</si>
  <si>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</si>
  <si>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</si>
  <si>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</si>
  <si>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</si>
  <si>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</si>
  <si>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</si>
  <si>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</si>
  <si>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</si>
  <si>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</si>
  <si>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</si>
  <si>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</si>
  <si>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</si>
  <si>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</si>
  <si>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</si>
  <si>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</si>
  <si>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</si>
  <si>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</si>
  <si>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</si>
  <si>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</si>
  <si>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</si>
  <si>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</si>
  <si>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</si>
  <si>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</si>
  <si>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</si>
  <si>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</si>
  <si>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</si>
  <si>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</si>
  <si>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</si>
  <si>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</si>
  <si>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</si>
  <si>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</si>
  <si>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</si>
  <si>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</si>
  <si>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</si>
  <si>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</si>
  <si>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</si>
  <si>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</si>
  <si>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</si>
  <si>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</si>
  <si>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</si>
  <si>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</si>
  <si>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</si>
  <si>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</si>
  <si>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</si>
  <si>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</si>
  <si>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</si>
  <si>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</si>
  <si>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</si>
  <si>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</si>
  <si>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</si>
  <si>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</si>
  <si>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</si>
  <si>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</si>
  <si>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</si>
  <si>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</si>
  <si>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</si>
  <si>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</si>
  <si>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</si>
  <si>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</si>
  <si>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</si>
  <si>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</si>
  <si>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</si>
  <si>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</si>
  <si>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</si>
  <si>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</si>
  <si>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</si>
  <si>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</si>
  <si>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</si>
  <si>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</si>
  <si>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</si>
  <si>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</si>
  <si>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</si>
  <si>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</si>
  <si>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</si>
  <si>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</si>
  <si>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</si>
  <si>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</si>
  <si>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</si>
  <si>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</si>
  <si>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</si>
  <si>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</si>
  <si>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</si>
  <si>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</si>
  <si>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</si>
  <si>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</si>
  <si>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</si>
  <si>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</si>
  <si>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</si>
  <si>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</si>
  <si>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</si>
  <si>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</si>
  <si>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</si>
  <si>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</si>
  <si>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</si>
  <si>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</si>
  <si>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</si>
  <si>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</si>
  <si>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</si>
  <si>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</si>
  <si>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</si>
  <si>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</si>
  <si>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</si>
  <si>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</si>
  <si>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</si>
  <si>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</si>
  <si>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</si>
  <si>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</si>
  <si>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</si>
  <si>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</si>
  <si>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</si>
  <si>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</si>
  <si>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</si>
  <si>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</si>
  <si>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</si>
  <si>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</si>
  <si>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</si>
  <si>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</si>
  <si>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</si>
  <si>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</si>
  <si>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</si>
  <si>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</si>
  <si>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</si>
  <si>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</si>
  <si>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</si>
  <si>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</si>
  <si>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</si>
  <si>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</si>
  <si>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</si>
  <si>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</si>
  <si>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</si>
  <si>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</si>
  <si>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</si>
  <si>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</si>
  <si>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</si>
  <si>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</si>
  <si>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</si>
  <si>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</si>
  <si>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</si>
  <si>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</si>
  <si>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</si>
  <si>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</si>
  <si>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</si>
  <si>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</si>
  <si>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</si>
  <si>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</si>
  <si>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</si>
  <si>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</si>
  <si>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</si>
  <si>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</si>
  <si>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</si>
  <si>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</si>
  <si>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</si>
  <si>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</si>
  <si>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</si>
  <si>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</si>
  <si>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</si>
  <si>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</si>
  <si>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</si>
  <si>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</si>
  <si>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</si>
  <si>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</si>
  <si>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</si>
  <si>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</si>
  <si>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</si>
  <si>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</si>
  <si>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</si>
  <si>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</si>
  <si>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</si>
  <si>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</si>
  <si>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</si>
  <si>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</si>
  <si>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</si>
  <si>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</si>
  <si>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</si>
  <si>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</si>
  <si>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</si>
  <si>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</si>
  <si>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</si>
  <si>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</si>
  <si>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</si>
  <si>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</si>
  <si>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</si>
  <si>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</si>
  <si>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</si>
  <si>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</si>
  <si>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</si>
  <si>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</si>
  <si>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</si>
  <si>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</si>
  <si>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</si>
  <si>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</si>
  <si>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</si>
  <si>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</si>
  <si>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</si>
  <si>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</si>
  <si>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</si>
  <si>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</si>
  <si>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</si>
  <si>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</si>
  <si>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</si>
  <si>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</si>
  <si>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</si>
  <si>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</si>
  <si>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</si>
  <si>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</si>
  <si>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</si>
  <si>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</si>
  <si>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</si>
  <si>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</si>
  <si>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</si>
  <si>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</si>
  <si>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</si>
  <si>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</si>
  <si>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</si>
  <si>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</si>
  <si>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</si>
  <si>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</si>
  <si>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</si>
  <si>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</si>
  <si>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</si>
  <si>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</si>
  <si>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</si>
  <si>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</si>
  <si>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</si>
  <si>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</si>
  <si>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</si>
  <si>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</si>
  <si>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</si>
  <si>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</si>
  <si>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</si>
  <si>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</si>
  <si>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</si>
  <si>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</si>
  <si>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</si>
  <si>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</si>
  <si>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</si>
  <si>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</si>
  <si>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</si>
  <si>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</si>
  <si>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</si>
  <si>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</si>
  <si>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</si>
  <si>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</si>
  <si>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</si>
  <si>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</si>
  <si>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</si>
  <si>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</si>
  <si>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</si>
  <si>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</si>
  <si>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</si>
  <si>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</si>
  <si>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</si>
  <si>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</si>
  <si>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</si>
  <si>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</si>
  <si>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</si>
  <si>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</si>
  <si>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</si>
  <si>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</si>
  <si>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</si>
  <si>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</si>
  <si>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</si>
  <si>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</si>
  <si>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</si>
  <si>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</si>
  <si>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</si>
  <si>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</si>
  <si>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</si>
  <si>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</si>
  <si>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</si>
  <si>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</si>
  <si>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</si>
  <si>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</si>
  <si>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</si>
  <si>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</si>
  <si>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</si>
  <si>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</si>
  <si>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</si>
  <si>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</si>
  <si>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</si>
  <si>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</si>
  <si>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</si>
  <si>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</si>
  <si>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</si>
  <si>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</si>
  <si>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</si>
  <si>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</si>
  <si>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</si>
  <si>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</si>
  <si>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</si>
  <si>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</si>
  <si>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</si>
  <si>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</si>
  <si>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</si>
  <si>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</si>
  <si>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</si>
  <si>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</si>
  <si>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</si>
  <si>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</si>
  <si>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</si>
  <si>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</si>
  <si>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</si>
  <si>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</si>
  <si>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</si>
  <si>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</si>
  <si>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</si>
  <si>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</si>
  <si>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</si>
  <si>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</si>
  <si>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</si>
  <si>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</si>
  <si>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</si>
  <si>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</si>
  <si>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</si>
  <si>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</si>
  <si>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</si>
  <si>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</si>
  <si>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</si>
  <si>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</si>
  <si>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</si>
  <si>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</si>
  <si>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</si>
  <si>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</si>
  <si>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</si>
  <si>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</si>
  <si>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</si>
  <si>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</si>
  <si>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</si>
  <si>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</si>
  <si>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</si>
  <si>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</si>
  <si>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</si>
  <si>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</si>
  <si>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</si>
  <si>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</si>
  <si>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</si>
  <si>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</si>
  <si>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</si>
  <si>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</si>
  <si>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</si>
  <si>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</si>
  <si>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</si>
  <si>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</si>
  <si>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</si>
  <si>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</si>
  <si>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</si>
  <si>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</si>
  <si>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</si>
  <si>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</si>
  <si>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</si>
  <si>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</si>
  <si>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</si>
  <si>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</si>
  <si>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</si>
  <si>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</si>
  <si>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</si>
  <si>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</si>
  <si>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</si>
  <si>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</si>
  <si>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</si>
  <si>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</si>
  <si>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</si>
  <si>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</si>
  <si>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</si>
  <si>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</si>
  <si>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</si>
  <si>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</si>
  <si>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</si>
  <si>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</si>
  <si>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</si>
  <si>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</si>
  <si>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</si>
  <si>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</si>
  <si>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</si>
  <si>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</si>
  <si>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</si>
  <si>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</si>
  <si>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</si>
  <si>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</si>
  <si>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</si>
  <si>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</si>
  <si>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</si>
  <si>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</si>
  <si>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</si>
  <si>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</si>
  <si>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</si>
  <si>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</si>
  <si>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</si>
  <si>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</si>
  <si>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</si>
  <si>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</si>
  <si>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</si>
  <si>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</si>
  <si>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</si>
  <si>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</si>
  <si>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</si>
  <si>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</si>
  <si>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</si>
  <si>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</si>
  <si>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</si>
  <si>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</si>
  <si>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</si>
  <si>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</si>
  <si>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</si>
  <si>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</si>
  <si>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</si>
  <si>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</si>
  <si>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</si>
  <si>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</si>
  <si>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</si>
  <si>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</si>
  <si>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</si>
  <si>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</si>
  <si>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</si>
  <si>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</si>
  <si>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</si>
  <si>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</si>
  <si>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</si>
  <si>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</si>
  <si>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</si>
  <si>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</si>
  <si>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</si>
  <si>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</si>
  <si>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</si>
  <si>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</si>
  <si>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</si>
  <si>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</si>
  <si>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</si>
  <si>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</si>
  <si>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</si>
  <si>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</si>
  <si>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</si>
  <si>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</si>
  <si>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</si>
  <si>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</si>
  <si>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</si>
  <si>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</si>
  <si>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</si>
  <si>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</si>
  <si>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</si>
  <si>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</si>
  <si>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</si>
  <si>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</si>
  <si>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</si>
  <si>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</si>
  <si>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</si>
  <si>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</si>
  <si>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</si>
  <si>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</si>
  <si>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</si>
  <si>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</si>
  <si>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</si>
  <si>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</si>
  <si>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</si>
  <si>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</si>
  <si>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</si>
  <si>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</si>
  <si>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</si>
  <si>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</si>
  <si>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</si>
  <si>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</si>
  <si>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</si>
  <si>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</si>
  <si>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</si>
  <si>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</si>
  <si>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</si>
  <si>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</si>
  <si>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</si>
  <si>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</si>
  <si>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</si>
  <si>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</si>
  <si>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</si>
  <si>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</si>
  <si>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</si>
  <si>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</si>
  <si>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</si>
  <si>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</si>
  <si>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</si>
  <si>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</si>
  <si>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</si>
  <si>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</si>
  <si>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</si>
  <si>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</si>
  <si>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</si>
  <si>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</si>
  <si>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</si>
  <si>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</si>
  <si>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</si>
  <si>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</si>
  <si>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</si>
  <si>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</si>
  <si>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</si>
  <si>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</si>
  <si>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</si>
  <si>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</si>
  <si>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</si>
  <si>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</si>
  <si>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</si>
  <si>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</si>
  <si>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</si>
  <si>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</si>
  <si>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</si>
  <si>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</si>
  <si>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</si>
  <si>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</si>
  <si>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</si>
  <si>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</si>
  <si>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</si>
  <si>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</si>
  <si>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</si>
  <si>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</si>
  <si>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</si>
  <si>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</si>
  <si>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</si>
  <si>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</si>
  <si>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</si>
  <si>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</si>
  <si>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</si>
  <si>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</si>
  <si>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</si>
  <si>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</si>
  <si>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</si>
  <si>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</si>
  <si>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</si>
  <si>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</si>
  <si>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</si>
  <si>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</si>
  <si>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</si>
  <si>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</si>
  <si>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</si>
  <si>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</si>
  <si>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</si>
  <si>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</si>
  <si>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</si>
  <si>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</si>
  <si>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</si>
  <si>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</si>
  <si>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</si>
  <si>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</si>
  <si>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</si>
  <si>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</si>
  <si>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</si>
  <si>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</si>
  <si>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</si>
  <si>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</si>
  <si>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</si>
  <si>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</si>
  <si>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</si>
  <si>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</si>
  <si>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</si>
  <si>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</si>
  <si>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</si>
  <si>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</si>
  <si>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</si>
  <si>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</si>
  <si>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</si>
  <si>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</si>
  <si>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</si>
  <si>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</si>
  <si>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</si>
  <si>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</si>
  <si>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</si>
  <si>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</si>
  <si>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</si>
  <si>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</si>
  <si>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</si>
  <si>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</si>
  <si>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</si>
  <si>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</si>
  <si>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</si>
  <si>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</si>
  <si>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</si>
  <si>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</si>
  <si>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</si>
  <si>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</si>
  <si>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</si>
  <si>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</si>
  <si>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</si>
  <si>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</si>
  <si>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</si>
  <si>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</si>
  <si>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</si>
  <si>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</si>
  <si>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</si>
  <si>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</si>
  <si>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</si>
  <si>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</si>
  <si>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</si>
  <si>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</si>
  <si>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</si>
  <si>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</si>
  <si>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</si>
  <si>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</si>
  <si>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</si>
  <si>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</si>
  <si>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</si>
  <si>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</si>
  <si>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</si>
  <si>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</si>
  <si>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</si>
  <si>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</si>
  <si>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</si>
  <si>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</si>
  <si>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</si>
  <si>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</si>
  <si>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</si>
  <si>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</si>
  <si>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</si>
  <si>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</si>
  <si>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</si>
  <si>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</si>
  <si>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</si>
  <si>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</si>
  <si>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</si>
  <si>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</si>
  <si>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</si>
  <si>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</si>
  <si>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</si>
  <si>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</si>
  <si>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</si>
  <si>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</si>
  <si>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</si>
  <si>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</si>
  <si>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</si>
  <si>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</si>
  <si>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</si>
  <si>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</si>
  <si>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</si>
  <si>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</si>
  <si>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</si>
  <si>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</si>
  <si>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</si>
  <si>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</si>
  <si>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</si>
  <si>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</si>
  <si>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</si>
  <si>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</si>
  <si>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</si>
  <si>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</si>
  <si>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</si>
  <si>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</si>
  <si>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</si>
  <si>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</si>
  <si>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</si>
  <si>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</si>
  <si>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</si>
  <si>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</si>
  <si>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</si>
  <si>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</si>
  <si>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</si>
  <si>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</si>
  <si>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</si>
  <si>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</si>
  <si>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</si>
  <si>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</si>
  <si>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</si>
  <si>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</si>
  <si>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</si>
  <si>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</si>
  <si>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</si>
  <si>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</si>
  <si>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</si>
  <si>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</si>
  <si>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</si>
  <si>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</si>
  <si>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</si>
  <si>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</si>
  <si>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</si>
  <si>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</si>
  <si>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</si>
  <si>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</si>
  <si>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</si>
  <si>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</si>
  <si>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</si>
  <si>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</si>
  <si>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</si>
  <si>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</si>
  <si>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</si>
  <si>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</si>
  <si>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</si>
  <si>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</si>
  <si>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</si>
  <si>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</si>
  <si>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</si>
  <si>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</si>
  <si>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</si>
  <si>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</si>
  <si>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</si>
  <si>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</si>
  <si>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</si>
  <si>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</si>
  <si>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</si>
  <si>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</si>
  <si>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</si>
  <si>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</si>
  <si>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</si>
  <si>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</si>
  <si>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</si>
  <si>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</si>
  <si>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</si>
  <si>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</si>
  <si>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</si>
  <si>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</si>
  <si>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</si>
  <si>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</si>
  <si>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</si>
  <si>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</si>
  <si>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</si>
  <si>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</si>
  <si>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</si>
  <si>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</si>
  <si>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</si>
  <si>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</si>
  <si>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</si>
  <si>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</si>
  <si>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</si>
  <si>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</si>
  <si>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</si>
  <si>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</si>
  <si>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</si>
  <si>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</si>
  <si>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</si>
  <si>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</si>
  <si>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</si>
  <si>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</si>
  <si>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</si>
  <si>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</si>
  <si>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</si>
  <si>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</si>
  <si>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</si>
  <si>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</si>
  <si>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</si>
  <si>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</si>
  <si>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</si>
  <si>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</si>
  <si>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</si>
  <si>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</si>
  <si>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</si>
  <si>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</si>
  <si>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</si>
  <si>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</si>
  <si>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</si>
  <si>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</si>
  <si>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</si>
  <si>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</si>
  <si>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</si>
  <si>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</si>
  <si>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</si>
  <si>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</si>
  <si>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</si>
  <si>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</si>
  <si>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</si>
  <si>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</si>
  <si>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</si>
  <si>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</si>
  <si>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</si>
  <si>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</si>
  <si>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</si>
  <si>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</si>
  <si>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</si>
  <si>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</si>
  <si>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</si>
  <si>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</si>
  <si>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</si>
  <si>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</si>
  <si>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</si>
  <si>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</si>
  <si>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</si>
  <si>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</si>
  <si>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</si>
  <si>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</si>
  <si>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</si>
  <si>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</si>
  <si>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</si>
  <si>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</si>
  <si>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</si>
  <si>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</si>
  <si>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</si>
  <si>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</si>
  <si>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</si>
  <si>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</si>
  <si>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</si>
  <si>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</si>
  <si>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</si>
  <si>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</si>
  <si>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</si>
  <si>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</si>
  <si>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</si>
  <si>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</si>
  <si>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</si>
  <si>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</si>
  <si>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</si>
  <si>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</si>
  <si>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</si>
  <si>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</si>
  <si>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</si>
  <si>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</si>
  <si>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</si>
  <si>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</si>
  <si>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</si>
  <si>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</si>
  <si>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</si>
  <si>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</si>
  <si>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</si>
  <si>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</si>
  <si>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</si>
  <si>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</si>
  <si>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</si>
  <si>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</si>
  <si>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</si>
  <si>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</si>
  <si>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</si>
  <si>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</si>
  <si>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</si>
  <si>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</si>
  <si>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</si>
  <si>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</si>
  <si>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</si>
  <si>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</si>
  <si>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</si>
  <si>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</si>
  <si>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</si>
  <si>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</si>
  <si>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</si>
  <si>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</si>
  <si>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</si>
  <si>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</si>
  <si>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</si>
  <si>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</si>
  <si>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</si>
  <si>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</si>
  <si>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</si>
  <si>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</si>
  <si>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</si>
  <si>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</si>
  <si>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</si>
  <si>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</si>
  <si>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</si>
  <si>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</si>
  <si>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</si>
  <si>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</si>
  <si>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</si>
  <si>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</si>
  <si>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</si>
  <si>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</si>
  <si>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</si>
  <si>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</si>
  <si>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</si>
  <si>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</si>
  <si>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</si>
  <si>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</si>
  <si>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</si>
  <si>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</si>
  <si>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</si>
  <si>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</si>
  <si>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</si>
  <si>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</si>
  <si>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</si>
  <si>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</si>
  <si>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</si>
  <si>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</si>
  <si>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</si>
  <si>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</si>
  <si>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</si>
  <si>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</si>
  <si>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</si>
  <si>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</si>
  <si>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</si>
  <si>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</si>
  <si>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</si>
  <si>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</si>
  <si>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</si>
  <si>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</si>
  <si>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</si>
  <si>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</si>
  <si>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</si>
  <si>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</si>
  <si>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</si>
  <si>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</si>
  <si>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</si>
  <si>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</si>
  <si>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</si>
  <si>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</si>
  <si>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</si>
  <si>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</si>
  <si>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</si>
  <si>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</si>
  <si>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</si>
  <si>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</si>
  <si>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</si>
  <si>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</si>
  <si>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</si>
  <si>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</si>
  <si>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</si>
  <si>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</si>
  <si>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</si>
  <si>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</si>
  <si>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</si>
  <si>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</si>
  <si>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</si>
  <si>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</si>
  <si>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</si>
  <si>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</si>
  <si>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</si>
  <si>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</si>
  <si>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</si>
  <si>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</si>
  <si>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</si>
  <si>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</si>
  <si>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</si>
  <si>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</si>
  <si>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</si>
  <si>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</si>
  <si>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</si>
  <si>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</si>
  <si>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</si>
  <si>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</si>
  <si>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</si>
  <si>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</si>
  <si>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</si>
  <si>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</si>
  <si>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</si>
  <si>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</si>
  <si>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</si>
  <si>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</si>
  <si>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</si>
  <si>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</si>
  <si>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</si>
  <si>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</si>
  <si>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</si>
  <si>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</si>
  <si>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</si>
  <si>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</si>
  <si>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</si>
  <si>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</si>
  <si>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</si>
  <si>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</si>
  <si>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</si>
  <si>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</si>
  <si>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</si>
  <si>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</si>
  <si>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</si>
  <si>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</si>
  <si>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</si>
  <si>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</si>
  <si>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</si>
  <si>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</si>
  <si>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</si>
  <si>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</si>
  <si>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</si>
  <si>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</si>
  <si>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</si>
  <si>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</si>
  <si>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</si>
  <si>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</si>
  <si>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</si>
  <si>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</si>
  <si>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</si>
  <si>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</si>
  <si>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</si>
  <si>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</si>
  <si>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</si>
  <si>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</si>
  <si>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</si>
  <si>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</si>
  <si>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</si>
  <si>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</si>
  <si>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</si>
  <si>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</si>
  <si>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</si>
  <si>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</si>
  <si>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</si>
  <si>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</si>
  <si>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</si>
  <si>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</si>
  <si>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</si>
  <si>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</si>
  <si>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</si>
  <si>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</si>
  <si>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</si>
  <si>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</si>
  <si>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</si>
  <si>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</si>
  <si>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</si>
  <si>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</si>
  <si>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</si>
  <si>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</si>
  <si>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</si>
  <si>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</si>
  <si>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</si>
  <si>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</si>
  <si>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</si>
  <si>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</si>
  <si>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</si>
  <si>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</si>
  <si>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</si>
  <si>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</si>
  <si>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</si>
  <si>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</si>
  <si>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</si>
  <si>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</si>
  <si>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</si>
  <si>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</si>
  <si>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</si>
  <si>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</si>
  <si>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</si>
  <si>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</si>
  <si>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</si>
  <si>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</si>
  <si>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</si>
  <si>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</si>
  <si>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</si>
  <si>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</si>
  <si>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</si>
  <si>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</si>
  <si>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</si>
  <si>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</si>
  <si>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</si>
  <si>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</si>
  <si>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</si>
  <si>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</si>
  <si>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</si>
  <si>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</si>
  <si>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</si>
  <si>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</si>
  <si>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</si>
  <si>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</si>
  <si>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</si>
  <si>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</si>
  <si>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</si>
  <si>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</si>
  <si>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</si>
  <si>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</si>
  <si>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</si>
  <si>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</si>
  <si>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</si>
  <si>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</si>
  <si>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</si>
  <si>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</si>
  <si>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</si>
  <si>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</si>
  <si>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</si>
  <si>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</si>
  <si>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</si>
  <si>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</si>
  <si>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</si>
  <si>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</si>
  <si>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</si>
  <si>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</si>
  <si>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</si>
  <si>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</si>
  <si>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</si>
  <si>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</si>
  <si>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</si>
  <si>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</si>
  <si>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</si>
  <si>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</si>
  <si>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</si>
  <si>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</si>
  <si>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</si>
  <si>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</si>
  <si>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</si>
  <si>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</si>
  <si>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</si>
  <si>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</si>
  <si>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</si>
  <si>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</si>
  <si>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</si>
  <si>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</si>
  <si>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</si>
  <si>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</si>
  <si>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</si>
  <si>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</si>
  <si>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</si>
  <si>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</si>
  <si>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</si>
  <si>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</si>
  <si>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</si>
  <si>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</si>
  <si>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</si>
  <si>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</si>
  <si>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</si>
  <si>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</si>
  <si>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</si>
  <si>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</si>
  <si>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</si>
  <si>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</si>
  <si>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</si>
  <si>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</si>
  <si>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</si>
  <si>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</si>
  <si>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</si>
  <si>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</si>
  <si>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</si>
  <si>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</si>
  <si>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</si>
  <si>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</si>
  <si>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</si>
  <si>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</si>
  <si>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</si>
  <si>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</si>
  <si>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</si>
  <si>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</si>
  <si>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</si>
  <si>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</si>
  <si>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</si>
  <si>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</si>
  <si>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</si>
  <si>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</si>
  <si>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</si>
  <si>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</si>
  <si>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</si>
  <si>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</si>
  <si>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</si>
  <si>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</si>
  <si>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</si>
  <si>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</si>
  <si>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</si>
  <si>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</si>
  <si>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</si>
  <si>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</si>
  <si>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</si>
  <si>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</si>
  <si>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</si>
  <si>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</si>
  <si>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</si>
  <si>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</si>
  <si>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</si>
  <si>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</si>
  <si>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</si>
  <si>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</si>
  <si>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</si>
  <si>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</si>
  <si>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</si>
  <si>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</si>
  <si>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</si>
  <si>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</si>
  <si>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</si>
  <si>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</si>
  <si>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</si>
  <si>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</si>
  <si>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</si>
  <si>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</si>
  <si>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</si>
  <si>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</si>
  <si>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</si>
  <si>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</si>
  <si>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</si>
  <si>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</si>
  <si>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</si>
  <si>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</si>
  <si>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</si>
  <si>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</si>
  <si>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</si>
  <si>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</si>
  <si>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</si>
  <si>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</si>
  <si>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</si>
  <si>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</si>
  <si>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</si>
  <si>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</si>
  <si>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</si>
  <si>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</si>
  <si>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</si>
  <si>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</si>
  <si>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</si>
  <si>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</si>
  <si>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</si>
  <si>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</si>
  <si>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</si>
  <si>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</si>
  <si>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</si>
  <si>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</si>
  <si>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</si>
  <si>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</si>
  <si>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</si>
  <si>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</si>
  <si>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</si>
  <si>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</si>
  <si>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</si>
  <si>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</si>
  <si>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</si>
  <si>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</si>
  <si>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</si>
  <si>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</si>
  <si>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</si>
  <si>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</si>
  <si>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</si>
  <si>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</si>
  <si>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</si>
  <si>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</si>
  <si>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</si>
  <si>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</si>
  <si>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</si>
  <si>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</si>
  <si>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</si>
  <si>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</si>
  <si>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</si>
  <si>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</si>
  <si>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</si>
  <si>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</si>
  <si>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</si>
  <si>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</si>
  <si>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</si>
  <si>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</si>
  <si>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</si>
  <si>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</si>
  <si>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</si>
  <si>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</si>
  <si>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</si>
  <si>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</si>
  <si>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</si>
  <si>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</si>
  <si>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</si>
  <si>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</si>
  <si>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</si>
  <si>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</si>
  <si>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</si>
  <si>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</si>
  <si>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</si>
  <si>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</si>
  <si>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</si>
  <si>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</si>
  <si>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</si>
  <si>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</si>
  <si>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</si>
  <si>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</si>
  <si>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</si>
  <si>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</si>
  <si>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</si>
  <si>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</si>
  <si>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</si>
  <si>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</si>
  <si>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</si>
  <si>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</si>
  <si>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</si>
  <si>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</si>
  <si>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</si>
  <si>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</si>
  <si>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</si>
  <si>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</si>
  <si>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</si>
  <si>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</si>
  <si>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</si>
  <si>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</si>
  <si>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</si>
  <si>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</si>
  <si>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</si>
  <si>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</si>
  <si>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</si>
  <si>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</si>
  <si>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</si>
  <si>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</si>
  <si>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</si>
  <si>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</si>
  <si>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</si>
  <si>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</si>
  <si>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</si>
  <si>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</si>
  <si>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</si>
  <si>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</si>
  <si>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</si>
  <si>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</si>
  <si>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</si>
  <si>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</si>
  <si>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</si>
  <si>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</si>
  <si>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</si>
  <si>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</si>
  <si>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</si>
  <si>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</si>
  <si>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</si>
  <si>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</si>
  <si>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</si>
  <si>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</si>
  <si>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</si>
  <si>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</si>
  <si>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</si>
  <si>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</si>
  <si>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</si>
  <si>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</si>
  <si>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</si>
  <si>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</si>
  <si>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</si>
  <si>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</si>
  <si>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</si>
  <si>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</si>
  <si>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</si>
  <si>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</si>
  <si>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</si>
  <si>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</si>
  <si>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</si>
  <si>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</si>
  <si>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</si>
  <si>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</si>
  <si>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</si>
  <si>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</si>
  <si>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</si>
  <si>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</si>
  <si>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</si>
  <si>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</si>
  <si>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</si>
  <si>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</si>
  <si>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</si>
  <si>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</si>
  <si>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</si>
  <si>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</si>
  <si>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</si>
  <si>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</si>
  <si>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</si>
  <si>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</si>
  <si>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</si>
  <si>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</si>
  <si>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</si>
  <si>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</si>
  <si>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</si>
  <si>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</si>
  <si>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</si>
  <si>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</si>
  <si>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</si>
  <si>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</si>
  <si>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</si>
  <si>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</si>
  <si>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</si>
  <si>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</si>
  <si>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</si>
  <si>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</si>
  <si>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</si>
  <si>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</si>
  <si>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</si>
  <si>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</si>
  <si>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</si>
  <si>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</si>
  <si>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</si>
  <si>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</si>
  <si>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</si>
  <si>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</si>
  <si>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</si>
  <si>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</si>
  <si>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</si>
  <si>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</si>
  <si>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</si>
  <si>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</si>
  <si>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</si>
  <si>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</si>
  <si>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</si>
  <si>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</si>
  <si>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</si>
  <si>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</si>
  <si>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</si>
  <si>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</si>
  <si>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</si>
  <si>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</si>
  <si>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</si>
  <si>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</si>
  <si>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</si>
  <si>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</si>
  <si>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</si>
  <si>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</si>
  <si>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</si>
  <si>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</si>
  <si>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</si>
  <si>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</si>
  <si>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</si>
  <si>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</si>
  <si>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</si>
  <si>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</si>
  <si>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</si>
  <si>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</si>
  <si>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</si>
  <si>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</si>
  <si>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</si>
  <si>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</si>
  <si>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</si>
  <si>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</si>
  <si>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</si>
  <si>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</si>
  <si>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</si>
  <si>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</si>
  <si>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</si>
  <si>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</si>
  <si>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</si>
  <si>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</si>
  <si>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</si>
  <si>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</si>
  <si>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</si>
  <si>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</si>
  <si>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</si>
  <si>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</si>
  <si>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</si>
  <si>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</si>
  <si>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</si>
  <si>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</si>
  <si>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</si>
  <si>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</si>
  <si>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</si>
  <si>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</si>
  <si>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</si>
  <si>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</si>
  <si>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</si>
  <si>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</si>
  <si>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</si>
  <si>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</si>
  <si>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</si>
  <si>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</si>
  <si>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</si>
  <si>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</si>
  <si>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</si>
  <si>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</si>
  <si>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</si>
  <si>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</si>
  <si>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</si>
  <si>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</si>
  <si>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</si>
  <si>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</si>
  <si>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</si>
  <si>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</si>
  <si>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</si>
  <si>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</si>
  <si>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</si>
  <si>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</si>
  <si>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</si>
  <si>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</si>
  <si>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</si>
  <si>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</si>
  <si>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</si>
  <si>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</si>
  <si>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</si>
  <si>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</si>
  <si>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</si>
  <si>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</si>
  <si>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</si>
  <si>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</si>
  <si>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</si>
  <si>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</si>
  <si>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</si>
  <si>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</si>
  <si>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</si>
  <si>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</si>
  <si>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</si>
  <si>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</si>
  <si>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</si>
  <si>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</si>
  <si>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</si>
  <si>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</si>
  <si>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</si>
  <si>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</si>
  <si>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</si>
  <si>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</si>
  <si>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</si>
  <si>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</si>
  <si>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</si>
  <si>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</si>
  <si>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</si>
  <si>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</si>
  <si>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</si>
  <si>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</si>
  <si>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</si>
  <si>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</si>
  <si>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</si>
  <si>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</si>
  <si>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</si>
  <si>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</si>
  <si>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</si>
  <si>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</si>
  <si>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</si>
  <si>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</si>
  <si>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</si>
  <si>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</si>
  <si>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</si>
  <si>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</si>
  <si>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</si>
  <si>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</si>
  <si>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</si>
  <si>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</si>
  <si>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</si>
  <si>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</si>
  <si>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</si>
  <si>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</si>
  <si>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</si>
  <si>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</si>
  <si>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</si>
  <si>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</si>
  <si>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</si>
  <si>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</si>
  <si>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</si>
  <si>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</si>
  <si>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</si>
  <si>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</si>
  <si>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</si>
  <si>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</si>
  <si>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</si>
  <si>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</si>
  <si>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</si>
  <si>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</si>
  <si>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</si>
  <si>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</si>
  <si>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</si>
  <si>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</si>
  <si>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</si>
  <si>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</si>
  <si>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</si>
  <si>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</si>
  <si>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</si>
  <si>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</si>
  <si>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</si>
  <si>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</si>
  <si>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</si>
  <si>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</si>
  <si>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</si>
  <si>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</si>
  <si>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</si>
  <si>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</si>
  <si>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</si>
  <si>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</si>
  <si>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</si>
  <si>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</si>
  <si>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</si>
  <si>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</si>
  <si>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</si>
  <si>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</si>
  <si>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</si>
  <si>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</si>
  <si>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</si>
  <si>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</si>
  <si>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</si>
  <si>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</si>
  <si>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</si>
  <si>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</si>
  <si>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</si>
  <si>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</si>
  <si>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</si>
  <si>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</si>
  <si>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</si>
  <si>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</si>
  <si>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</si>
  <si>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</si>
  <si>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</si>
  <si>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</si>
  <si>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</si>
  <si>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</si>
  <si>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</si>
  <si>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</si>
  <si>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</si>
  <si>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</si>
  <si>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</si>
  <si>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</si>
  <si>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</si>
  <si>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</si>
  <si>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</si>
  <si>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</si>
  <si>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</si>
  <si>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</si>
  <si>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</si>
  <si>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</si>
  <si>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</si>
  <si>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</si>
  <si>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</si>
  <si>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</si>
  <si>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</si>
  <si>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</si>
  <si>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</si>
  <si>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</si>
  <si>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</si>
  <si>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</si>
  <si>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</si>
  <si>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</si>
  <si>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</si>
  <si>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</si>
  <si>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</si>
  <si>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</si>
  <si>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</si>
  <si>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</si>
  <si>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</si>
  <si>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</si>
  <si>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</si>
  <si>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</si>
  <si>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</si>
  <si>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</si>
  <si>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</si>
  <si>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</si>
  <si>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</si>
  <si>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</si>
  <si>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</si>
  <si>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</si>
  <si>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</si>
  <si>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</si>
  <si>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</si>
  <si>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</si>
  <si>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</si>
  <si>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</si>
  <si>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</si>
  <si>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</si>
  <si>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</si>
  <si>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</si>
  <si>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</si>
  <si>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</si>
  <si>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</si>
  <si>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</si>
  <si>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</si>
  <si>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</si>
  <si>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</si>
  <si>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</si>
  <si>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</si>
  <si>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</si>
  <si>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</si>
  <si>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</si>
  <si>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</si>
  <si>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</si>
  <si>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</si>
  <si>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</si>
  <si>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</si>
  <si>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</si>
  <si>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</si>
  <si>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</si>
  <si>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</si>
  <si>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</si>
  <si>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</si>
  <si>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</si>
  <si>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</si>
  <si>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</si>
  <si>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</si>
  <si>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</si>
  <si>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</si>
  <si>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</si>
  <si>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</si>
  <si>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</si>
  <si>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</si>
  <si>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</si>
  <si>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</si>
  <si>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</si>
  <si>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</si>
  <si>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</si>
  <si>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</si>
  <si>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</si>
  <si>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</si>
  <si>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</si>
  <si>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</si>
  <si>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</si>
  <si>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</si>
  <si>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</si>
  <si>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</si>
  <si>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</si>
  <si>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</si>
  <si>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</si>
  <si>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</si>
  <si>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</si>
  <si>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</si>
  <si>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</si>
  <si>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</si>
  <si>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</si>
  <si>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</si>
  <si>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</si>
  <si>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</si>
  <si>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</si>
  <si>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</si>
  <si>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</si>
  <si>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</si>
  <si>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</si>
  <si>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</si>
  <si>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</si>
  <si>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</si>
  <si>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</si>
  <si>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</si>
  <si>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</si>
  <si>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</si>
  <si>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</si>
  <si>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</si>
  <si>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</si>
  <si>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</si>
  <si>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</si>
  <si>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</si>
  <si>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</si>
  <si>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</si>
  <si>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</si>
  <si>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</si>
  <si>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</si>
  <si>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</si>
  <si>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</si>
  <si>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</si>
  <si>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</si>
  <si>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</si>
  <si>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</si>
  <si>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</si>
  <si>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</si>
  <si>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</si>
  <si>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</si>
  <si>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</si>
  <si>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</si>
  <si>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</si>
  <si>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</si>
  <si>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</si>
  <si>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</si>
  <si>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</si>
  <si>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</si>
  <si>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</si>
  <si>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</si>
  <si>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</si>
  <si>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</si>
  <si>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</si>
  <si>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</si>
  <si>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</si>
  <si>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</si>
  <si>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</si>
  <si>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</si>
  <si>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</si>
  <si>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</si>
  <si>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</si>
  <si>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</si>
  <si>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</si>
  <si>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</si>
  <si>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</si>
  <si>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</si>
  <si>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</si>
  <si>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</si>
  <si>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</si>
  <si>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</si>
  <si>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</si>
  <si>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</si>
  <si>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</si>
  <si>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</si>
  <si>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</si>
  <si>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</si>
  <si>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</si>
  <si>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</si>
  <si>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</si>
  <si>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</si>
  <si>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</si>
  <si>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</si>
  <si>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</si>
  <si>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</si>
  <si>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</si>
  <si>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</si>
  <si>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</si>
  <si>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</si>
  <si>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</si>
  <si>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</si>
  <si>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</si>
  <si>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</si>
  <si>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</si>
  <si>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</si>
  <si>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</si>
  <si>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</si>
  <si>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</si>
  <si>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</si>
  <si>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</si>
  <si>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</si>
  <si>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</si>
  <si>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</si>
  <si>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</si>
  <si>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</si>
  <si>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</si>
  <si>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</si>
  <si>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</si>
  <si>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</si>
  <si>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</si>
  <si>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</si>
  <si>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</si>
  <si>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</si>
  <si>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</si>
  <si>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</si>
  <si>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</si>
  <si>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</si>
  <si>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</si>
  <si>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</si>
  <si>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</si>
  <si>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</si>
  <si>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</si>
  <si>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</si>
  <si>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</si>
  <si>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</si>
  <si>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</si>
  <si>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</si>
  <si>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</si>
  <si>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</si>
  <si>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</si>
  <si>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</si>
  <si>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</si>
  <si>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</si>
  <si>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</si>
  <si>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</si>
  <si>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</si>
  <si>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</si>
  <si>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</si>
  <si>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</si>
  <si>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</si>
  <si>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</si>
  <si>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</si>
  <si>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</si>
  <si>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</si>
  <si>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</si>
  <si>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</si>
  <si>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</si>
  <si>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</si>
  <si>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</si>
  <si>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</si>
  <si>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</si>
  <si>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</si>
  <si>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</si>
  <si>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</si>
  <si>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</si>
  <si>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</si>
  <si>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</si>
  <si>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</si>
  <si>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</si>
  <si>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</si>
  <si>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</si>
  <si>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</si>
  <si>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</si>
  <si>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</si>
  <si>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</si>
  <si>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</si>
  <si>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</si>
  <si>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</si>
  <si>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</si>
  <si>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</si>
  <si>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</si>
  <si>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</si>
  <si>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</si>
  <si>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</si>
  <si>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</si>
  <si>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</si>
  <si>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</si>
  <si>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</si>
  <si>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</si>
  <si>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</si>
  <si>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</si>
  <si>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</si>
  <si>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</si>
  <si>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</si>
  <si>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</si>
  <si>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</si>
  <si>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</si>
  <si>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</si>
  <si>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</si>
  <si>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</si>
  <si>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</si>
  <si>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</si>
  <si>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</si>
  <si>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</si>
  <si>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</si>
  <si>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</si>
  <si>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</si>
  <si>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</si>
  <si>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</si>
  <si>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</si>
  <si>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</si>
  <si>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</si>
  <si>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</si>
  <si>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</si>
  <si>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</si>
  <si>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</si>
  <si>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</si>
  <si>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</si>
  <si>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</si>
  <si>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</si>
  <si>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</si>
  <si>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</si>
  <si>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</si>
  <si>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</si>
  <si>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</si>
  <si>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</si>
  <si>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</si>
  <si>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</si>
  <si>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</si>
  <si>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</si>
  <si>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</si>
  <si>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</si>
  <si>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</si>
  <si>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</si>
  <si>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</si>
  <si>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</si>
  <si>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</si>
  <si>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</si>
  <si>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</si>
  <si>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</si>
  <si>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</si>
  <si>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</si>
  <si>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</si>
  <si>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</si>
  <si>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</si>
  <si>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</si>
  <si>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</si>
  <si>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</si>
  <si>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</si>
  <si>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</si>
  <si>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</si>
  <si>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</si>
  <si>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</si>
  <si>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</si>
  <si>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</si>
  <si>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</si>
  <si>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</si>
  <si>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</si>
  <si>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</si>
  <si>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</si>
  <si>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</si>
  <si>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</si>
  <si>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</si>
  <si>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</si>
  <si>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</si>
  <si>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</si>
  <si>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</si>
  <si>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</si>
  <si>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</si>
  <si>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</si>
  <si>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</si>
  <si>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</si>
  <si>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</si>
  <si>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</si>
  <si>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</si>
  <si>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</si>
  <si>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</si>
  <si>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</si>
  <si>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</si>
  <si>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</si>
  <si>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</si>
  <si>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</si>
  <si>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</si>
  <si>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</si>
  <si>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</si>
  <si>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</si>
  <si>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</si>
  <si>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</si>
  <si>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</si>
  <si>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</si>
  <si>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</si>
  <si>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</si>
  <si>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</si>
  <si>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</si>
  <si>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</si>
  <si>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</si>
  <si>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</si>
  <si>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</si>
  <si>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</si>
  <si>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</si>
  <si>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</si>
  <si>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</si>
  <si>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</si>
  <si>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</si>
  <si>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</si>
  <si>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</si>
  <si>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</si>
  <si>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</si>
  <si>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</si>
  <si>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</si>
  <si>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</si>
  <si>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</si>
  <si>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</si>
  <si>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</si>
  <si>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</si>
  <si>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</si>
  <si>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</si>
  <si>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</si>
  <si>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</si>
  <si>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</si>
  <si>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</si>
  <si>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</si>
  <si>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</si>
  <si>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</si>
  <si>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</si>
  <si>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</si>
  <si>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</si>
  <si>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</si>
  <si>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</si>
  <si>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</si>
  <si>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</si>
  <si>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</si>
  <si>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</si>
  <si>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</si>
  <si>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</si>
  <si>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</si>
  <si>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</si>
  <si>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</si>
  <si>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</si>
  <si>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</si>
  <si>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</si>
  <si>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</si>
  <si>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</si>
  <si>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</si>
  <si>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</si>
  <si>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</si>
  <si>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</si>
  <si>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</si>
  <si>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</si>
  <si>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</si>
  <si>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</si>
  <si>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</si>
  <si>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</si>
  <si>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</si>
  <si>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</si>
  <si>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</si>
  <si>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</si>
  <si>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</si>
  <si>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</si>
  <si>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</si>
  <si>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</si>
  <si>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</si>
  <si>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</si>
  <si>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</si>
  <si>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</si>
  <si>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</si>
  <si>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</si>
  <si>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</si>
  <si>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</si>
  <si>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</si>
  <si>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</si>
  <si>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</si>
  <si>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</si>
  <si>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</si>
  <si>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</si>
  <si>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</si>
  <si>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</si>
  <si>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</si>
  <si>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</si>
  <si>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</si>
  <si>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</si>
  <si>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</si>
  <si>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</si>
  <si>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</si>
  <si>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</si>
  <si>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</si>
  <si>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</si>
  <si>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</si>
  <si>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</si>
  <si>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</si>
  <si>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</si>
  <si>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</si>
  <si>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</si>
  <si>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</si>
  <si>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</si>
  <si>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</si>
  <si>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</si>
  <si>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</si>
  <si>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</si>
  <si>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</si>
  <si>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</si>
  <si>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</si>
  <si>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</si>
  <si>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</si>
  <si>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</si>
  <si>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</si>
  <si>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</si>
  <si>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</si>
  <si>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</si>
  <si>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</si>
  <si>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</si>
  <si>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</si>
  <si>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</si>
  <si>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</si>
  <si>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</si>
  <si>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</si>
  <si>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</si>
  <si>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</si>
  <si>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</si>
  <si>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</si>
  <si>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</si>
  <si>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</si>
  <si>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</si>
  <si>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</si>
  <si>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</si>
  <si>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</si>
  <si>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</si>
  <si>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</si>
  <si>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</si>
  <si>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</si>
  <si>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</si>
  <si>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</si>
  <si>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</si>
  <si>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</si>
  <si>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</si>
  <si>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</si>
  <si>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</si>
  <si>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</si>
  <si>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</si>
  <si>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</si>
  <si>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</si>
  <si>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</si>
  <si>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</si>
  <si>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</si>
  <si>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</si>
  <si>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</si>
  <si>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</si>
  <si>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</si>
  <si>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</si>
  <si>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</si>
  <si>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</si>
  <si>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</si>
  <si>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</si>
  <si>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</si>
  <si>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</si>
  <si>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</si>
  <si>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</si>
  <si>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</si>
  <si>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</si>
  <si>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</si>
  <si>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</si>
  <si>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</si>
  <si>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</si>
  <si>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</si>
  <si>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</si>
  <si>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</si>
  <si>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</si>
  <si>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</si>
  <si>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</si>
  <si>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</si>
  <si>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</si>
  <si>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</si>
  <si>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</si>
  <si>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</si>
  <si>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</si>
  <si>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</si>
  <si>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</si>
  <si>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</si>
  <si>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</si>
  <si>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</si>
  <si>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</si>
  <si>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</si>
  <si>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</si>
  <si>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</si>
  <si>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</si>
  <si>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</si>
  <si>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</si>
  <si>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</si>
  <si>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</si>
  <si>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</si>
  <si>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</si>
  <si>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</si>
  <si>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</si>
  <si>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</si>
  <si>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</si>
  <si>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</si>
  <si>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</si>
  <si>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</si>
  <si>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</si>
  <si>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</si>
  <si>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</si>
  <si>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</si>
  <si>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</si>
  <si>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</si>
  <si>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</si>
  <si>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</si>
  <si>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</si>
  <si>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</si>
  <si>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</si>
  <si>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</si>
  <si>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</si>
  <si>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</si>
  <si>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</si>
  <si>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</si>
  <si>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</si>
  <si>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</si>
  <si>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</si>
  <si>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</si>
  <si>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</si>
  <si>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</si>
  <si>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</si>
  <si>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</si>
  <si>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</si>
  <si>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</si>
  <si>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</si>
  <si>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</si>
  <si>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</si>
  <si>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</si>
  <si>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</si>
  <si>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</si>
  <si>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</si>
  <si>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</si>
  <si>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</si>
  <si>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</si>
  <si>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</si>
  <si>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</si>
  <si>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</si>
  <si>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</si>
  <si>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</si>
  <si>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</si>
  <si>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</si>
  <si>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</si>
  <si>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</si>
  <si>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</si>
  <si>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</si>
  <si>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</si>
  <si>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</si>
  <si>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</si>
  <si>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</si>
  <si>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</si>
  <si>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</si>
  <si>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</si>
  <si>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</si>
  <si>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</si>
  <si>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</si>
  <si>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</si>
  <si>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</si>
  <si>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</si>
  <si>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</si>
  <si>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</si>
  <si>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</si>
  <si>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</si>
  <si>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</si>
  <si>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</si>
  <si>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</si>
  <si>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</si>
  <si>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</si>
  <si>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</si>
  <si>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</si>
  <si>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</si>
  <si>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</si>
  <si>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</si>
  <si>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</si>
  <si>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</si>
  <si>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</si>
  <si>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</si>
  <si>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</si>
  <si>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</si>
  <si>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</si>
  <si>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</si>
  <si>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</si>
  <si>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</si>
  <si>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</si>
  <si>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</si>
  <si>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</si>
  <si>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</si>
  <si>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</si>
  <si>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</si>
  <si>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</si>
  <si>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</si>
  <si>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</si>
  <si>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</si>
  <si>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</si>
  <si>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</si>
  <si>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</si>
  <si>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</si>
  <si>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</si>
  <si>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</si>
  <si>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</si>
  <si>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</si>
  <si>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</si>
  <si>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</si>
  <si>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</si>
  <si>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</si>
  <si>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</si>
  <si>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</si>
  <si>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</si>
  <si>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</si>
  <si>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</si>
  <si>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</si>
  <si>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</si>
  <si>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</si>
  <si>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</si>
  <si>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</si>
  <si>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</si>
  <si>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</si>
  <si>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</si>
  <si>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</si>
  <si>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</si>
  <si>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</si>
  <si>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</si>
  <si>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</si>
  <si>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</si>
  <si>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</si>
  <si>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</si>
  <si>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</si>
  <si>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</si>
  <si>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</si>
  <si>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</si>
  <si>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</si>
  <si>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</si>
  <si>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</si>
  <si>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</si>
  <si>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</si>
  <si>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</si>
  <si>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</si>
  <si>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</si>
  <si>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</si>
  <si>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</si>
  <si>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</si>
  <si>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</si>
  <si>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</si>
  <si>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</si>
  <si>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</si>
  <si>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</si>
  <si>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</si>
  <si>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</si>
  <si>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</si>
  <si>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</si>
  <si>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</si>
  <si>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</si>
  <si>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</si>
  <si>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</si>
  <si>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</si>
  <si>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</si>
  <si>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</si>
  <si>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</si>
  <si>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</si>
  <si>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</si>
  <si>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</si>
  <si>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</si>
  <si>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</si>
  <si>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</si>
  <si>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</si>
  <si>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</si>
  <si>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</si>
  <si>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</si>
  <si>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</si>
  <si>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</si>
  <si>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</si>
  <si>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</si>
  <si>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</si>
  <si>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</si>
  <si>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</si>
  <si>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</si>
  <si>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</si>
  <si>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</si>
  <si>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</si>
  <si>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</si>
  <si>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</si>
  <si>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</si>
  <si>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</si>
  <si>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</si>
  <si>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</si>
  <si>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</si>
  <si>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</si>
  <si>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</si>
  <si>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</si>
  <si>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</si>
  <si>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</si>
  <si>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</si>
  <si>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</si>
  <si>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</si>
  <si>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</si>
  <si>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</si>
  <si>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</si>
  <si>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</si>
  <si>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</si>
  <si>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</si>
  <si>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</si>
  <si>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</si>
  <si>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</si>
  <si>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</si>
  <si>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</si>
  <si>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</si>
  <si>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</si>
  <si>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</si>
  <si>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</si>
  <si>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</si>
  <si>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</si>
  <si>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</si>
  <si>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</si>
  <si>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</si>
  <si>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</si>
  <si>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</si>
  <si>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</si>
  <si>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</si>
  <si>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</si>
  <si>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</si>
  <si>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</si>
  <si>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</si>
  <si>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</si>
  <si>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</si>
  <si>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</si>
  <si>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</si>
  <si>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</si>
  <si>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</si>
  <si>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</si>
  <si>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</si>
  <si>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</si>
  <si>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</si>
  <si>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</si>
  <si>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</si>
  <si>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</si>
  <si>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</si>
  <si>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</si>
  <si>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</si>
  <si>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</si>
  <si>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</si>
  <si>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</si>
  <si>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</si>
  <si>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</si>
  <si>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</si>
  <si>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</si>
  <si>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</si>
  <si>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</si>
  <si>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</si>
  <si>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</si>
  <si>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</si>
  <si>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</si>
  <si>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</si>
  <si>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</si>
  <si>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</si>
  <si>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</si>
  <si>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</si>
  <si>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</si>
  <si>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</si>
  <si>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</si>
  <si>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</si>
  <si>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</si>
  <si>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</si>
  <si>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</si>
  <si>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</si>
  <si>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</si>
  <si>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</si>
  <si>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</si>
  <si>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</si>
  <si>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</si>
  <si>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</si>
  <si>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</si>
  <si>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</si>
  <si>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</si>
  <si>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</si>
  <si>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</si>
  <si>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</si>
  <si>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</si>
  <si>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</si>
  <si>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</si>
  <si>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</si>
  <si>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</si>
  <si>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</si>
  <si>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</si>
  <si>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</si>
  <si>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</si>
  <si>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</si>
  <si>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</si>
  <si>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</si>
  <si>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</si>
  <si>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</si>
  <si>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</si>
  <si>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</si>
  <si>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</si>
  <si>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</si>
  <si>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</si>
  <si>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</si>
  <si>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</si>
  <si>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</si>
  <si>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</si>
  <si>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</si>
  <si>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</si>
  <si>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</si>
  <si>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</si>
  <si>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</si>
  <si>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</si>
  <si>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</si>
  <si>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</si>
  <si>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</si>
  <si>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</si>
  <si>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</si>
  <si>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</si>
  <si>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</si>
  <si>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</si>
  <si>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</si>
  <si>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</si>
  <si>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</si>
  <si>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</si>
  <si>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</si>
  <si>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</si>
  <si>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</si>
  <si>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</si>
  <si>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</si>
  <si>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</si>
  <si>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</si>
  <si>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</si>
  <si>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</si>
  <si>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</si>
  <si>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</si>
  <si>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</si>
  <si>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</si>
  <si>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</si>
  <si>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</si>
  <si>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</si>
  <si>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</si>
  <si>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</si>
  <si>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</si>
  <si>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</si>
  <si>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</si>
  <si>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</si>
  <si>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</si>
  <si>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</si>
  <si>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</si>
  <si>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</si>
  <si>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</si>
  <si>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</si>
  <si>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</si>
  <si>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</si>
  <si>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</si>
  <si>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</si>
  <si>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</si>
  <si>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</si>
  <si>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</si>
  <si>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</si>
  <si>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</si>
  <si>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</si>
  <si>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</si>
  <si>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</si>
  <si>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</si>
  <si>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</si>
  <si>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</si>
  <si>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</si>
  <si>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</si>
  <si>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</si>
  <si>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</si>
  <si>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</si>
  <si>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</si>
  <si>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</si>
  <si>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</si>
  <si>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</si>
  <si>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</si>
  <si>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</si>
  <si>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</si>
  <si>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</si>
  <si>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</si>
  <si>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</si>
  <si>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</si>
  <si>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</si>
  <si>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</si>
  <si>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</si>
  <si>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</si>
  <si>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</si>
  <si>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</si>
  <si>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</si>
  <si>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</si>
  <si>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</si>
  <si>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</si>
  <si>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</si>
  <si>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</si>
  <si>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</si>
  <si>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</si>
  <si>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</si>
  <si>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</si>
  <si>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</si>
  <si>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</si>
  <si>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</si>
  <si>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</si>
  <si>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</si>
  <si>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</si>
  <si>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</si>
  <si>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</si>
  <si>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</si>
  <si>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</si>
  <si>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</si>
  <si>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</si>
  <si>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</si>
  <si>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</si>
  <si>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</si>
  <si>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</si>
  <si>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</si>
  <si>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</si>
  <si>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</si>
  <si>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</si>
  <si>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</si>
  <si>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</si>
  <si>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</si>
  <si>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</si>
  <si>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</si>
  <si>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</si>
  <si>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</si>
  <si>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</si>
  <si>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</si>
  <si>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</si>
  <si>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</si>
  <si>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</si>
  <si>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</si>
  <si>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</si>
  <si>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</si>
  <si>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</si>
  <si>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</si>
  <si>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</si>
  <si>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</si>
  <si>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</si>
  <si>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</si>
  <si>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</si>
  <si>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</si>
  <si>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</si>
  <si>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</si>
  <si>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</si>
  <si>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</si>
  <si>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</si>
  <si>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</si>
  <si>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</si>
  <si>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</si>
  <si>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</si>
  <si>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</si>
  <si>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</si>
  <si>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</si>
  <si>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</si>
  <si>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</si>
  <si>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</si>
  <si>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</si>
  <si>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</si>
  <si>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</si>
  <si>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</si>
  <si>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</si>
  <si>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</si>
  <si>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</si>
  <si>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</si>
  <si>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</si>
  <si>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</si>
  <si>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</si>
  <si>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</si>
  <si>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</si>
  <si>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</si>
  <si>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</si>
  <si>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</si>
  <si>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</si>
  <si>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</si>
  <si>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</si>
  <si>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</si>
  <si>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</si>
  <si>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</si>
  <si>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</si>
  <si>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</si>
  <si>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</si>
  <si>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</si>
  <si>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</si>
  <si>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</si>
  <si>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</si>
  <si>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</si>
  <si>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</si>
  <si>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</si>
  <si>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</si>
  <si>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</si>
  <si>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</si>
  <si>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</si>
  <si>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</si>
  <si>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</si>
  <si>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</si>
  <si>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</si>
  <si>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</si>
  <si>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</si>
  <si>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</si>
  <si>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</si>
  <si>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</si>
  <si>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</si>
  <si>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</si>
  <si>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</si>
  <si>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</si>
  <si>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</si>
  <si>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</si>
  <si>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</si>
  <si>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</si>
  <si>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</si>
  <si>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</si>
  <si>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</si>
  <si>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</si>
  <si>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</si>
  <si>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</si>
  <si>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</si>
  <si>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</si>
  <si>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</si>
  <si>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</si>
  <si>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</si>
  <si>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</si>
  <si>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</si>
  <si>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</si>
  <si>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</si>
  <si>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</si>
  <si>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</si>
  <si>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</si>
  <si>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</si>
  <si>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</si>
  <si>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</si>
  <si>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</si>
  <si>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</si>
  <si>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</si>
  <si>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</si>
  <si>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</si>
  <si>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</si>
  <si>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</si>
  <si>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</si>
  <si>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</si>
  <si>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</si>
  <si>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</si>
  <si>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</si>
  <si>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</si>
  <si>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</si>
  <si>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</si>
  <si>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</si>
  <si>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</si>
  <si>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</si>
  <si>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</si>
  <si>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</si>
  <si>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</si>
  <si>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</si>
  <si>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</si>
  <si>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</si>
  <si>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</si>
  <si>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</si>
  <si>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</si>
  <si>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</si>
  <si>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</si>
  <si>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</si>
  <si>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</si>
  <si>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</si>
  <si>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</si>
  <si>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</si>
  <si>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</si>
  <si>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</si>
  <si>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</si>
  <si>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</si>
  <si>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</si>
  <si>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</si>
  <si>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</si>
  <si>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</si>
  <si>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</si>
  <si>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</si>
  <si>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</si>
  <si>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</si>
  <si>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</si>
  <si>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</si>
  <si>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</si>
  <si>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</si>
  <si>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</si>
  <si>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</si>
  <si>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</si>
  <si>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</si>
  <si>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</si>
  <si>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</si>
  <si>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</si>
  <si>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</si>
  <si>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</si>
  <si>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</si>
  <si>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</si>
  <si>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</si>
  <si>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</si>
  <si>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</si>
  <si>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</si>
  <si>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</si>
  <si>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</si>
  <si>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</si>
  <si>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</si>
  <si>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</si>
  <si>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</si>
  <si>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</si>
  <si>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</si>
  <si>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</si>
  <si>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</si>
  <si>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</si>
  <si>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</si>
  <si>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</si>
  <si>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</si>
  <si>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</si>
  <si>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</si>
  <si>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</si>
  <si>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</si>
  <si>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</si>
  <si>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</si>
  <si>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</si>
  <si>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</si>
  <si>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</si>
  <si>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</si>
  <si>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</si>
  <si>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</si>
  <si>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</si>
  <si>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</si>
  <si>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</si>
  <si>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</si>
  <si>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</si>
  <si>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</si>
  <si>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</si>
  <si>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</si>
  <si>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</si>
  <si>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</si>
  <si>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</si>
  <si>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</si>
  <si>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</si>
  <si>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</si>
  <si>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</si>
  <si>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</si>
  <si>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</si>
  <si>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</si>
  <si>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</si>
  <si>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</si>
  <si>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</si>
  <si>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</si>
  <si>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</si>
  <si>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</si>
  <si>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</si>
  <si>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</si>
  <si>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</si>
  <si>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</si>
  <si>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</si>
  <si>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</si>
  <si>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</si>
  <si>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</si>
  <si>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</si>
  <si>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</si>
  <si>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</si>
  <si>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</si>
  <si>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</si>
  <si>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</si>
  <si>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</si>
  <si>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</si>
  <si>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</si>
  <si>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</si>
  <si>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</si>
  <si>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</si>
  <si>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</si>
  <si>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</si>
  <si>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</si>
  <si>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</si>
  <si>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</si>
  <si>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</si>
  <si>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</si>
  <si>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</si>
  <si>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</si>
  <si>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</si>
  <si>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</si>
  <si>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</si>
  <si>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</si>
  <si>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</si>
  <si>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</si>
  <si>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</si>
  <si>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</si>
  <si>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</si>
  <si>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</si>
  <si>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</si>
  <si>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</si>
  <si>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</si>
  <si>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</si>
  <si>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</si>
  <si>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</si>
  <si>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</si>
  <si>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</si>
  <si>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</si>
  <si>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</si>
  <si>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</si>
  <si>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</si>
  <si>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</si>
  <si>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</si>
  <si>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</si>
  <si>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</si>
  <si>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</si>
  <si>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</si>
  <si>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</si>
  <si>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</si>
  <si>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</si>
  <si>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</si>
  <si>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</si>
  <si>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</si>
  <si>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</si>
  <si>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</si>
  <si>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</si>
  <si>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</si>
  <si>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</si>
  <si>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</si>
  <si>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</si>
  <si>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</si>
  <si>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</si>
  <si>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</si>
  <si>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</si>
  <si>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</si>
  <si>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</si>
  <si>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</si>
  <si>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</si>
  <si>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</si>
  <si>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</si>
  <si>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</si>
  <si>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</si>
  <si>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</si>
  <si>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</si>
  <si>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</si>
  <si>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</si>
  <si>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</si>
  <si>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</si>
  <si>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</si>
  <si>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</si>
  <si>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</si>
  <si>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</si>
  <si>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</si>
  <si>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</si>
  <si>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</si>
  <si>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</si>
  <si>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</si>
  <si>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</si>
  <si>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</si>
  <si>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</si>
  <si>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</si>
  <si>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</si>
  <si>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</si>
  <si>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</si>
  <si>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</si>
  <si>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</si>
  <si>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</si>
  <si>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</si>
  <si>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</si>
  <si>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</si>
  <si>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</si>
  <si>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</si>
  <si>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</si>
  <si>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</si>
  <si>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</si>
  <si>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</si>
  <si>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</si>
  <si>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</si>
  <si>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</si>
  <si>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</si>
  <si>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</si>
  <si>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</si>
  <si>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</si>
  <si>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</si>
  <si>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</si>
  <si>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</si>
  <si>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</si>
  <si>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</si>
  <si>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</si>
  <si>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</si>
  <si>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</si>
  <si>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</si>
  <si>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</si>
  <si>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</si>
  <si>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</si>
  <si>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</si>
  <si>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</si>
  <si>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</si>
  <si>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</si>
  <si>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</si>
  <si>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</si>
  <si>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</si>
  <si>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</si>
  <si>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</si>
  <si>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</si>
  <si>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</si>
  <si>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</si>
  <si>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</si>
  <si>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</si>
  <si>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</si>
  <si>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</si>
  <si>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</si>
  <si>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</si>
  <si>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</si>
  <si>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</si>
  <si>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</si>
  <si>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</si>
  <si>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</si>
  <si>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</si>
  <si>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</si>
  <si>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</si>
  <si>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</si>
  <si>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</si>
  <si>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</si>
  <si>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</si>
  <si>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</si>
  <si>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</si>
  <si>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</si>
  <si>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</si>
  <si>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</si>
  <si>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</si>
  <si>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</si>
  <si>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</si>
  <si>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</si>
  <si>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</si>
  <si>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</si>
  <si>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</si>
  <si>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</si>
  <si>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</si>
  <si>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</si>
  <si>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</si>
  <si>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</si>
  <si>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</si>
  <si>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</si>
  <si>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</si>
  <si>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</si>
  <si>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</si>
  <si>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</si>
  <si>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</si>
  <si>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</si>
  <si>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</si>
  <si>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</si>
  <si>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</si>
  <si>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</si>
  <si>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</si>
  <si>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</si>
  <si>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</si>
  <si>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</si>
  <si>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</si>
  <si>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</si>
  <si>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</si>
  <si>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</si>
  <si>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</si>
  <si>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</si>
  <si>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</si>
  <si>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</si>
  <si>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</si>
  <si>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</si>
  <si>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</si>
  <si>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</si>
  <si>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</si>
  <si>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</si>
  <si>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</si>
  <si>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</si>
  <si>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</si>
  <si>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</si>
  <si>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</si>
  <si>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</si>
  <si>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</si>
  <si>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</si>
  <si>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</si>
  <si>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</si>
  <si>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</si>
  <si>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</si>
  <si>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</si>
  <si>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</si>
  <si>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</si>
  <si>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</si>
  <si>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</si>
  <si>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</si>
  <si>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</si>
  <si>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</si>
  <si>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</si>
  <si>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</si>
  <si>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</si>
  <si>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</si>
  <si>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</si>
  <si>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</si>
  <si>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</si>
  <si>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</si>
  <si>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</si>
  <si>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</si>
  <si>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</si>
  <si>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</si>
  <si>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</si>
  <si>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</si>
  <si>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</si>
  <si>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</si>
  <si>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</si>
  <si>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</si>
  <si>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</si>
  <si>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</si>
  <si>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</si>
  <si>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</si>
  <si>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</si>
  <si>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</si>
  <si>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</si>
  <si>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</si>
  <si>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</si>
  <si>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</si>
  <si>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</si>
  <si>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</si>
  <si>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</si>
  <si>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</si>
  <si>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</si>
  <si>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</si>
  <si>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</si>
  <si>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</si>
  <si>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</si>
  <si>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</si>
  <si>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</si>
  <si>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</si>
  <si>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</si>
  <si>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</si>
  <si>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</si>
  <si>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</si>
  <si>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</si>
  <si>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</si>
  <si>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</si>
  <si>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</si>
  <si>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</si>
  <si>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</si>
  <si>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</si>
  <si>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</si>
  <si>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</si>
  <si>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</si>
  <si>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</si>
  <si>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</si>
  <si>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</si>
  <si>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</si>
  <si>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</si>
  <si>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</si>
  <si>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</si>
  <si>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</si>
  <si>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</si>
  <si>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</si>
  <si>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</si>
  <si>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</si>
  <si>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</si>
  <si>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</si>
  <si>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</si>
  <si>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</si>
  <si>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</si>
  <si>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</si>
  <si>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</si>
  <si>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</si>
  <si>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</si>
  <si>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</si>
  <si>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</si>
  <si>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</si>
  <si>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</si>
  <si>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</si>
  <si>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</si>
  <si>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</si>
  <si>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</si>
  <si>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</si>
  <si>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</si>
  <si>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</si>
  <si>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</si>
  <si>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</si>
  <si>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</si>
  <si>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</si>
  <si>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</si>
  <si>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</si>
  <si>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</si>
  <si>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</si>
  <si>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</si>
  <si>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</si>
  <si>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</si>
  <si>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</si>
  <si>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</si>
  <si>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</si>
  <si>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</si>
  <si>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</si>
  <si>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</si>
  <si>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</si>
  <si>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</si>
  <si>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</si>
  <si>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</si>
  <si>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</si>
  <si>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</si>
  <si>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</si>
  <si>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</si>
  <si>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</si>
  <si>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</si>
  <si>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</si>
  <si>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</si>
  <si>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</si>
  <si>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</si>
  <si>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</si>
  <si>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</si>
  <si>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</si>
  <si>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</si>
  <si>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</si>
  <si>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</si>
  <si>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</si>
  <si>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</si>
  <si>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</si>
  <si>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</si>
  <si>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</si>
  <si>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</si>
  <si>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</si>
  <si>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</si>
  <si>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</si>
  <si>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</si>
  <si>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</si>
  <si>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</si>
  <si>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</si>
  <si>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</si>
  <si>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</si>
  <si>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</si>
  <si>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</si>
  <si>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</si>
  <si>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</si>
  <si>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</si>
  <si>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</si>
  <si>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</si>
  <si>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</si>
  <si>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</si>
  <si>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</si>
  <si>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</si>
  <si>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</si>
  <si>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</si>
  <si>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</si>
  <si>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</si>
  <si>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</si>
  <si>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</si>
  <si>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</si>
  <si>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</si>
  <si>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</si>
  <si>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</si>
  <si>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</si>
  <si>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</si>
  <si>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</si>
  <si>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</si>
  <si>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</si>
  <si>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</si>
  <si>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</si>
  <si>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</si>
  <si>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</si>
  <si>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</si>
  <si>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</si>
  <si>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</si>
  <si>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</si>
  <si>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</si>
  <si>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</si>
  <si>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</si>
  <si>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</si>
  <si>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</si>
  <si>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</si>
  <si>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</si>
  <si>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</si>
  <si>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</si>
  <si>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</si>
  <si>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</si>
  <si>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</si>
  <si>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</si>
  <si>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</si>
  <si>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</si>
  <si>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</si>
  <si>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</si>
  <si>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</si>
  <si>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</si>
  <si>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</si>
  <si>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</si>
  <si>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</si>
  <si>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</si>
  <si>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</si>
  <si>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</si>
  <si>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</si>
  <si>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</si>
  <si>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</si>
  <si>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</si>
  <si>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</si>
  <si>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</si>
  <si>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</si>
  <si>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</si>
  <si>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</si>
  <si>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</si>
  <si>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</si>
  <si>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</si>
  <si>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</si>
  <si>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</si>
  <si>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</si>
  <si>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</si>
  <si>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</si>
  <si>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</si>
  <si>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</si>
  <si>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</si>
  <si>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</si>
  <si>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</si>
  <si>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</si>
  <si>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</si>
  <si>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</si>
  <si>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</si>
  <si>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</si>
  <si>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</si>
  <si>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</si>
  <si>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</si>
  <si>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</si>
  <si>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</si>
  <si>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</si>
  <si>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</si>
  <si>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</si>
  <si>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</si>
  <si>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</si>
  <si>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</si>
  <si>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</si>
  <si>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</si>
  <si>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</si>
  <si>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</si>
  <si>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</si>
  <si>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</si>
  <si>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</si>
  <si>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</si>
  <si>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</si>
  <si>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</si>
  <si>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</si>
  <si>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</si>
  <si>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</si>
  <si>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</si>
  <si>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</si>
  <si>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</si>
  <si>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</si>
  <si>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</si>
  <si>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</si>
  <si>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</si>
  <si>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</si>
  <si>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</si>
  <si>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</si>
  <si>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</si>
  <si>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</si>
  <si>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</si>
  <si>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</si>
  <si>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</si>
  <si>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</si>
  <si>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</si>
  <si>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</si>
  <si>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</si>
  <si>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</si>
  <si>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</si>
  <si>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</si>
  <si>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</si>
  <si>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</si>
  <si>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</si>
  <si>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</si>
  <si>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</si>
  <si>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</si>
  <si>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</si>
  <si>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</si>
  <si>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</si>
  <si>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</si>
  <si>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</si>
  <si>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</si>
  <si>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</si>
  <si>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</si>
  <si>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</si>
  <si>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</si>
  <si>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</si>
  <si>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</si>
  <si>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</si>
  <si>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</si>
  <si>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</si>
  <si>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</si>
  <si>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</si>
  <si>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</si>
  <si>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</si>
  <si>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</si>
  <si>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</si>
  <si>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</si>
  <si>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</si>
  <si>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</si>
  <si>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</si>
  <si>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</si>
  <si>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</si>
  <si>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</si>
  <si>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</si>
  <si>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</si>
  <si>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</si>
  <si>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</si>
  <si>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</si>
  <si>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</si>
  <si>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</si>
  <si>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</si>
  <si>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</si>
  <si>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</si>
  <si>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</si>
  <si>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</si>
  <si>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</si>
  <si>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</si>
  <si>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</si>
  <si>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</si>
  <si>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</si>
  <si>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</si>
  <si>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</si>
  <si>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</si>
  <si>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</si>
  <si>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</si>
  <si>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</si>
  <si>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</si>
  <si>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</si>
  <si>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</si>
  <si>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</si>
  <si>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</si>
  <si>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</si>
  <si>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</si>
  <si>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</si>
  <si>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</si>
  <si>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</si>
  <si>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</si>
  <si>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</si>
  <si>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</si>
  <si>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</si>
  <si>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</si>
  <si>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</si>
  <si>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</si>
  <si>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</si>
  <si>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</si>
  <si>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</si>
  <si>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</si>
  <si>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</si>
  <si>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</si>
  <si>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</si>
  <si>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</si>
  <si>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</si>
  <si>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</si>
  <si>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</si>
  <si>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</si>
  <si>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</si>
  <si>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</si>
  <si>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</si>
  <si>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</si>
  <si>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</si>
  <si>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</si>
  <si>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</si>
  <si>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</si>
  <si>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</si>
  <si>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</si>
  <si>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</si>
  <si>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</si>
  <si>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</si>
  <si>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</si>
  <si>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</si>
  <si>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</si>
  <si>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</si>
  <si>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</si>
  <si>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</si>
  <si>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</si>
  <si>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</si>
  <si>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</si>
  <si>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</si>
  <si>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</si>
  <si>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</si>
  <si>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</si>
  <si>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</si>
  <si>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</si>
  <si>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</si>
  <si>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</si>
  <si>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</si>
  <si>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</si>
  <si>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</si>
  <si>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</si>
  <si>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</si>
  <si>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</si>
  <si>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</si>
  <si>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</si>
  <si>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</si>
  <si>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</si>
  <si>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</si>
  <si>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</si>
  <si>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</si>
  <si>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</si>
  <si>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</si>
  <si>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</si>
  <si>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</si>
  <si>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</si>
  <si>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</si>
  <si>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</si>
  <si>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</si>
  <si>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</si>
  <si>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</si>
  <si>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</si>
  <si>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</si>
  <si>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</si>
  <si>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</si>
  <si>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</si>
  <si>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</si>
  <si>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</si>
  <si>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</si>
  <si>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</si>
  <si>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</si>
  <si>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</si>
  <si>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</si>
  <si>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</si>
  <si>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</si>
  <si>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</si>
  <si>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</si>
  <si>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</si>
  <si>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</si>
  <si>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</si>
  <si>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</si>
  <si>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</si>
  <si>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</si>
  <si>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</si>
  <si>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</si>
  <si>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</si>
  <si>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</si>
  <si>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</si>
  <si>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</si>
  <si>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</si>
  <si>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</si>
  <si>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</si>
  <si>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</si>
  <si>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</si>
  <si>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</si>
  <si>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</si>
  <si>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</si>
  <si>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</si>
  <si>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</si>
  <si>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</si>
  <si>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</si>
  <si>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</si>
  <si>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</si>
  <si>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</si>
  <si>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</si>
  <si>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</si>
  <si>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</si>
  <si>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</si>
  <si>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</si>
  <si>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</si>
  <si>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</si>
  <si>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</si>
  <si>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</si>
  <si>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</si>
  <si>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</si>
  <si>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</si>
  <si>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</si>
  <si>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</si>
  <si>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</si>
  <si>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</si>
  <si>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</si>
  <si>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</si>
  <si>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</si>
  <si>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</si>
  <si>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</si>
  <si>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</si>
  <si>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</si>
  <si>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</si>
  <si>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</si>
  <si>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</si>
  <si>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</si>
  <si>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</si>
  <si>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</si>
  <si>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</si>
  <si>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</si>
  <si>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</si>
  <si>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</si>
  <si>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</si>
  <si>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</si>
  <si>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</si>
  <si>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</si>
  <si>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</si>
  <si>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</si>
  <si>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</si>
  <si>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</si>
  <si>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</si>
  <si>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</si>
  <si>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</si>
  <si>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</si>
  <si>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</si>
  <si>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</si>
  <si>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</si>
  <si>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</si>
  <si>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</si>
  <si>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</si>
  <si>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</si>
  <si>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</si>
  <si>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</si>
  <si>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</si>
  <si>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</si>
  <si>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</si>
  <si>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</si>
  <si>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</si>
  <si>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</si>
  <si>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</si>
  <si>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</si>
  <si>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</si>
  <si>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</si>
  <si>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</si>
  <si>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</si>
  <si>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</si>
  <si>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</si>
  <si>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</si>
  <si>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</si>
  <si>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</si>
  <si>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</si>
  <si>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</si>
  <si>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</si>
  <si>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</si>
  <si>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</si>
  <si>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</si>
  <si>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</si>
  <si>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</si>
  <si>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</si>
  <si>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</si>
  <si>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</si>
  <si>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</si>
  <si>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</si>
  <si>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</si>
  <si>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</si>
  <si>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</si>
  <si>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</si>
  <si>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</si>
  <si>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</si>
  <si>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</si>
  <si>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</si>
  <si>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</si>
  <si>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</si>
  <si>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</si>
  <si>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</si>
  <si>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</si>
  <si>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</si>
  <si>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</si>
  <si>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</si>
  <si>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</si>
  <si>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</si>
  <si>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</si>
  <si>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</si>
  <si>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</si>
  <si>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</si>
  <si>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</si>
  <si>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</si>
  <si>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</si>
  <si>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</si>
  <si>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</si>
  <si>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</si>
  <si>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</si>
  <si>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</si>
  <si>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</si>
  <si>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</si>
  <si>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</si>
  <si>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</si>
  <si>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</si>
  <si>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</si>
  <si>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</si>
  <si>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</si>
  <si>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</si>
  <si>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</si>
  <si>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</si>
  <si>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</si>
  <si>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</si>
  <si>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</si>
  <si>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</si>
  <si>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</si>
  <si>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</si>
  <si>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</si>
  <si>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</si>
  <si>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</si>
  <si>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</si>
  <si>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</si>
  <si>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</si>
  <si>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</si>
  <si>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</si>
  <si>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</si>
  <si>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</si>
  <si>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</si>
  <si>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</si>
  <si>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</si>
  <si>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</si>
  <si>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</si>
  <si>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</si>
  <si>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</si>
  <si>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</si>
  <si>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</si>
  <si>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</si>
  <si>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</si>
  <si>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</si>
  <si>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</si>
  <si>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</si>
  <si>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</si>
  <si>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</si>
  <si>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</si>
  <si>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</si>
  <si>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</si>
  <si>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</si>
  <si>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</si>
  <si>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</si>
  <si>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</si>
  <si>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</si>
  <si>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</si>
  <si>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</si>
  <si>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</si>
  <si>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</si>
  <si>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</si>
  <si>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</si>
  <si>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</si>
  <si>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</si>
  <si>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</si>
  <si>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</si>
  <si>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</si>
  <si>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</si>
  <si>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</si>
  <si>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</si>
  <si>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</si>
  <si>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</si>
  <si>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</si>
  <si>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</si>
  <si>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</si>
  <si>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</si>
  <si>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</si>
  <si>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</si>
  <si>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</si>
  <si>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</si>
  <si>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</si>
  <si>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</si>
  <si>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</si>
  <si>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</si>
  <si>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</si>
  <si>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</si>
  <si>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</si>
  <si>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</si>
  <si>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</si>
  <si>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</si>
  <si>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</si>
  <si>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</si>
  <si>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</si>
  <si>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</si>
  <si>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</si>
  <si>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</si>
  <si>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</si>
  <si>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</si>
  <si>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</si>
  <si>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</si>
  <si>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</si>
  <si>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</si>
  <si>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</si>
  <si>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</si>
  <si>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</si>
  <si>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</si>
  <si>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</si>
  <si>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</si>
  <si>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</si>
  <si>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</si>
  <si>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</si>
  <si>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</si>
  <si>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</si>
  <si>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</si>
  <si>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</si>
  <si>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</si>
  <si>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</si>
  <si>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</si>
  <si>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</si>
  <si>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</si>
  <si>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</si>
  <si>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</si>
  <si>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</si>
  <si>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</si>
  <si>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</si>
  <si>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</si>
  <si>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</si>
  <si>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</si>
  <si>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</si>
  <si>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</si>
  <si>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</si>
  <si>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</si>
  <si>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</si>
  <si>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</si>
  <si>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</si>
  <si>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</si>
  <si>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</si>
  <si>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</si>
  <si>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</si>
  <si>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</si>
  <si>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</si>
  <si>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</si>
  <si>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</si>
  <si>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</si>
  <si>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</si>
  <si>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</si>
  <si>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</si>
  <si>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</si>
  <si>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</si>
  <si>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</si>
  <si>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</si>
  <si>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</si>
  <si>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</si>
  <si>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</si>
  <si>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</si>
  <si>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</si>
  <si>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</si>
  <si>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</si>
  <si>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</si>
  <si>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</si>
  <si>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</si>
  <si>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</si>
  <si>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</si>
  <si>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</si>
  <si>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</si>
  <si>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</si>
  <si>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</si>
  <si>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</si>
  <si>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</si>
  <si>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</si>
  <si>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</si>
  <si>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</si>
  <si>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</si>
  <si>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</si>
  <si>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</si>
  <si>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</si>
  <si>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</si>
  <si>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</si>
  <si>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</si>
  <si>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</si>
  <si>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</si>
  <si>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</si>
  <si>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</si>
  <si>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</si>
  <si>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</si>
  <si>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</si>
  <si>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</si>
  <si>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</si>
  <si>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</si>
  <si>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</si>
  <si>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</si>
  <si>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</si>
  <si>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</si>
  <si>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</si>
  <si>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</si>
  <si>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</si>
  <si>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</si>
  <si>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</si>
  <si>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</si>
  <si>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</si>
  <si>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</si>
  <si>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</si>
  <si>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</si>
  <si>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</si>
  <si>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</si>
  <si>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</si>
  <si>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</si>
  <si>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</si>
  <si>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</si>
  <si>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</si>
  <si>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</si>
  <si>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</si>
  <si>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</si>
  <si>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</si>
  <si>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</si>
  <si>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</si>
  <si>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</si>
  <si>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</si>
  <si>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</si>
  <si>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</si>
  <si>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</si>
  <si>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</si>
  <si>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</si>
  <si>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</si>
  <si>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</si>
  <si>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</si>
  <si>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</si>
  <si>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</si>
  <si>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</si>
  <si>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</si>
  <si>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</si>
  <si>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</si>
  <si>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</si>
  <si>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</si>
  <si>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</si>
  <si>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</si>
  <si>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</si>
  <si>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</si>
  <si>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</si>
  <si>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</si>
  <si>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</si>
  <si>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</si>
  <si>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</si>
  <si>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</si>
  <si>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</si>
  <si>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</si>
  <si>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</si>
  <si>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</si>
  <si>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</si>
  <si>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</si>
  <si>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</si>
  <si>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</si>
  <si>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</si>
  <si>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</si>
  <si>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</si>
  <si>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</si>
  <si>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</si>
  <si>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</si>
  <si>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</si>
  <si>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</si>
  <si>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</si>
  <si>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</si>
  <si>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</si>
  <si>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</si>
  <si>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</si>
  <si>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</si>
  <si>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</si>
  <si>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</si>
  <si>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</si>
  <si>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</si>
  <si>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</si>
  <si>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</si>
  <si>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</si>
  <si>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</si>
  <si>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</si>
  <si>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</si>
  <si>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</si>
  <si>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</si>
  <si>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</si>
  <si>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</si>
  <si>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</si>
  <si>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</si>
  <si>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</si>
  <si>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</si>
  <si>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</si>
  <si>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</si>
  <si>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</si>
  <si>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</si>
  <si>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</si>
  <si>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</si>
  <si>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</si>
  <si>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</si>
  <si>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</si>
  <si>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</si>
  <si>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</si>
  <si>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</si>
  <si>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</si>
  <si>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</si>
  <si>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</si>
  <si>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</si>
  <si>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</si>
  <si>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</si>
  <si>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</si>
  <si>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</si>
  <si>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</si>
  <si>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</si>
  <si>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</si>
  <si>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</si>
  <si>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</si>
  <si>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</si>
  <si>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</si>
  <si>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</si>
  <si>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</si>
  <si>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</si>
  <si>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</si>
  <si>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</si>
  <si>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</si>
  <si>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</si>
  <si>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</si>
  <si>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</si>
  <si>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</si>
  <si>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</si>
  <si>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</si>
  <si>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</si>
  <si>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</si>
  <si>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</si>
  <si>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</si>
  <si>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</si>
  <si>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</si>
  <si>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</si>
  <si>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</si>
  <si>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</si>
  <si>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</si>
  <si>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</si>
  <si>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</si>
  <si>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</si>
  <si>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</si>
  <si>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</si>
  <si>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</si>
  <si>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</si>
  <si>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</si>
  <si>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</si>
  <si>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</si>
  <si>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</si>
  <si>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</si>
  <si>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</si>
  <si>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</si>
  <si>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</si>
  <si>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</si>
  <si>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</si>
  <si>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</si>
  <si>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</si>
  <si>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</si>
  <si>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</si>
  <si>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</si>
  <si>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</si>
  <si>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</si>
  <si>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</si>
  <si>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</si>
  <si>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</si>
  <si>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</si>
  <si>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</si>
  <si>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</si>
  <si>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</si>
  <si>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</si>
  <si>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</si>
  <si>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</si>
  <si>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</si>
  <si>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</si>
  <si>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</si>
  <si>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</si>
  <si>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</si>
  <si>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</si>
  <si>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</si>
  <si>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</si>
  <si>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</si>
  <si>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</si>
  <si>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</si>
  <si>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</si>
  <si>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</si>
  <si>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</si>
  <si>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</si>
  <si>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</si>
  <si>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</si>
  <si>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</si>
  <si>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</si>
  <si>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</si>
  <si>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</si>
  <si>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</si>
  <si>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</si>
  <si>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</si>
  <si>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</si>
  <si>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</si>
  <si>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</si>
  <si>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</si>
  <si>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</si>
  <si>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</si>
  <si>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</si>
  <si>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</si>
  <si>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</si>
  <si>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</si>
  <si>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</si>
  <si>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</si>
  <si>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</si>
  <si>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</si>
  <si>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</si>
  <si>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</si>
  <si>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</si>
  <si>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</si>
  <si>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</si>
  <si>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</si>
  <si>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</si>
  <si>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</si>
  <si>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</si>
  <si>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</si>
  <si>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</si>
  <si>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</si>
  <si>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</si>
  <si>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</si>
  <si>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</si>
  <si>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</si>
  <si>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</si>
  <si>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</si>
  <si>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</si>
  <si>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</si>
  <si>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</si>
  <si>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</si>
  <si>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</si>
  <si>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</si>
  <si>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</si>
  <si>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</si>
  <si>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</si>
  <si>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</si>
  <si>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</si>
  <si>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</si>
  <si>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</si>
  <si>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</si>
  <si>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</si>
  <si>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</si>
  <si>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</si>
  <si>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</si>
  <si>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</si>
  <si>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</si>
  <si>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</si>
  <si>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</si>
  <si>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</si>
  <si>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</si>
  <si>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</si>
  <si>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</si>
  <si>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</si>
  <si>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</si>
  <si>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</si>
  <si>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</si>
  <si>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</si>
  <si>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</si>
  <si>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</si>
  <si>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</si>
  <si>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</si>
  <si>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</si>
  <si>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</si>
  <si>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</si>
  <si>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</si>
  <si>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</si>
  <si>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</si>
  <si>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</si>
  <si>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</si>
  <si>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</si>
  <si>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</si>
  <si>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</si>
  <si>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</si>
  <si>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</si>
  <si>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</si>
  <si>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</si>
  <si>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</si>
  <si>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</si>
  <si>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</si>
  <si>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</si>
  <si>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</si>
  <si>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</si>
  <si>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</si>
  <si>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</si>
  <si>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</si>
  <si>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</si>
  <si>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</si>
  <si>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</si>
  <si>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</si>
  <si>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</si>
  <si>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</si>
  <si>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</si>
  <si>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</si>
  <si>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</si>
  <si>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</si>
  <si>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</si>
  <si>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</si>
  <si>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</si>
  <si>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</si>
  <si>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</si>
  <si>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</si>
  <si>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</si>
  <si>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</si>
  <si>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</si>
  <si>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</si>
  <si>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</si>
  <si>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</si>
  <si>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</si>
  <si>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</si>
  <si>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</si>
  <si>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</si>
  <si>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</si>
  <si>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</si>
  <si>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</si>
  <si>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</si>
  <si>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</si>
  <si>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</si>
  <si>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</si>
  <si>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</si>
  <si>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</si>
  <si>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</si>
  <si>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</si>
  <si>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</si>
  <si>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</si>
  <si>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</si>
  <si>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</si>
  <si>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</si>
  <si>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</si>
  <si>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</si>
  <si>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</si>
  <si>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</si>
  <si>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</si>
  <si>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</si>
  <si>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</si>
  <si>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</si>
  <si>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</si>
  <si>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</si>
  <si>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</si>
  <si>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</si>
  <si>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</si>
  <si>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</si>
  <si>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</si>
  <si>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</si>
  <si>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</si>
  <si>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</si>
  <si>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</si>
  <si>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</si>
  <si>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</si>
  <si>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</si>
  <si>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</si>
  <si>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</si>
  <si>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</si>
  <si>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</si>
  <si>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</si>
  <si>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</si>
  <si>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</si>
  <si>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</si>
  <si>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</si>
  <si>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</si>
  <si>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</si>
  <si>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</si>
  <si>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</si>
  <si>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</si>
  <si>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</si>
  <si>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</si>
  <si>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</si>
  <si>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</si>
  <si>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</si>
  <si>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</si>
  <si>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</si>
  <si>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</si>
  <si>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</si>
  <si>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</si>
  <si>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</si>
  <si>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</si>
  <si>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</si>
  <si>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</si>
  <si>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</si>
  <si>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</si>
  <si>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</si>
  <si>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</si>
  <si>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</si>
  <si>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</si>
  <si>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</si>
  <si>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</si>
  <si>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</si>
  <si>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</si>
  <si>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</si>
  <si>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</si>
  <si>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</si>
  <si>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</si>
  <si>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</si>
  <si>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</si>
  <si>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</si>
  <si>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</si>
  <si>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</si>
  <si>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</si>
  <si>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</si>
  <si>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</si>
  <si>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</si>
  <si>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</si>
  <si>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</si>
  <si>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</si>
  <si>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</si>
  <si>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</si>
  <si>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</si>
  <si>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</si>
  <si>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</si>
  <si>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</si>
  <si>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</si>
  <si>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</si>
  <si>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</si>
  <si>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</si>
  <si>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</si>
  <si>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</si>
  <si>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</si>
  <si>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</si>
  <si>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</si>
  <si>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</si>
  <si>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</si>
  <si>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</si>
  <si>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</si>
  <si>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</si>
  <si>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</si>
  <si>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</si>
  <si>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</si>
  <si>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</si>
  <si>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</si>
  <si>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</si>
  <si>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</si>
  <si>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</si>
  <si>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</si>
  <si>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</si>
  <si>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</si>
  <si>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</si>
  <si>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</si>
  <si>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</si>
  <si>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</si>
  <si>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</si>
  <si>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</si>
  <si>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</si>
  <si>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</si>
  <si>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</si>
  <si>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</si>
  <si>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</si>
  <si>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</si>
  <si>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</si>
  <si>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</si>
  <si>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</si>
  <si>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</si>
  <si>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</si>
  <si>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</si>
  <si>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</si>
  <si>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</si>
  <si>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</si>
  <si>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</si>
  <si>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</si>
  <si>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</si>
  <si>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</si>
  <si>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</si>
  <si>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</si>
  <si>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</si>
  <si>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</si>
  <si>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</si>
  <si>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</si>
  <si>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</si>
  <si>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</si>
  <si>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</si>
  <si>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</si>
  <si>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</si>
  <si>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</si>
  <si>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</si>
  <si>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</si>
  <si>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</si>
  <si>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</si>
  <si>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</si>
  <si>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</si>
  <si>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</si>
  <si>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</si>
  <si>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</si>
  <si>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</si>
  <si>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</si>
  <si>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</si>
  <si>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</si>
  <si>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</si>
  <si>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</si>
  <si>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</si>
  <si>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</si>
  <si>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</si>
  <si>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</si>
  <si>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</si>
  <si>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</si>
  <si>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</si>
  <si>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</si>
  <si>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</si>
  <si>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</si>
  <si>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</si>
  <si>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</si>
  <si>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</si>
  <si>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</si>
  <si>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</si>
  <si>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</si>
  <si>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</si>
  <si>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</si>
  <si>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</si>
  <si>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</si>
  <si>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</si>
  <si>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</si>
  <si>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</si>
  <si>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</si>
  <si>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</si>
  <si>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</si>
  <si>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</si>
  <si>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</si>
  <si>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</si>
  <si>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</si>
  <si>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</si>
  <si>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</si>
  <si>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</si>
  <si>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</si>
  <si>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</si>
  <si>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</si>
  <si>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</si>
  <si>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</si>
  <si>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</si>
  <si>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</si>
  <si>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</si>
  <si>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</si>
  <si>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</si>
  <si>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</si>
  <si>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</si>
  <si>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</si>
  <si>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</si>
  <si>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</si>
  <si>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</si>
  <si>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</si>
  <si>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</si>
  <si>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</si>
  <si>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</si>
  <si>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</si>
  <si>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</si>
  <si>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</si>
  <si>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</si>
  <si>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</si>
  <si>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</si>
  <si>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</si>
  <si>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</si>
  <si>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</si>
  <si>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</si>
  <si>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</si>
  <si>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</si>
  <si>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</si>
  <si>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</si>
  <si>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</si>
  <si>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</si>
  <si>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</si>
  <si>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</si>
  <si>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</si>
  <si>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</si>
  <si>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</si>
  <si>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</si>
  <si>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</si>
  <si>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</si>
  <si>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</si>
  <si>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</si>
  <si>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</si>
  <si>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</si>
  <si>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</si>
  <si>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</si>
  <si>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</si>
  <si>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</si>
  <si>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</si>
  <si>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</si>
  <si>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</si>
  <si>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</si>
  <si>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</si>
  <si>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</si>
  <si>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</si>
  <si>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</si>
  <si>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</si>
  <si>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</si>
  <si>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</si>
  <si>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</si>
  <si>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</si>
  <si>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</si>
  <si>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</si>
  <si>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</si>
  <si>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</si>
  <si>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</si>
  <si>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</si>
  <si>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</si>
  <si>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</si>
  <si>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</si>
  <si>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</si>
  <si>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</si>
  <si>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</si>
  <si>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</si>
  <si>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</si>
  <si>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</si>
  <si>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</si>
  <si>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</si>
  <si>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</si>
  <si>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</si>
  <si>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</si>
  <si>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</si>
  <si>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</si>
  <si>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</si>
  <si>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</si>
  <si>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</si>
  <si>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</si>
  <si>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</si>
  <si>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</si>
  <si>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</si>
  <si>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</si>
  <si>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</si>
  <si>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</si>
  <si>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</si>
  <si>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</si>
  <si>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</si>
  <si>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</si>
  <si>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</si>
  <si>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</si>
  <si>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</si>
  <si>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</si>
  <si>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</si>
  <si>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</si>
  <si>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</si>
  <si>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</si>
  <si>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</si>
  <si>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</si>
  <si>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</si>
  <si>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</si>
  <si>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</si>
  <si>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</si>
  <si>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</si>
  <si>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</si>
  <si>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</si>
  <si>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</si>
  <si>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</si>
  <si>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</si>
  <si>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</si>
  <si>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</si>
  <si>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</si>
  <si>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</si>
  <si>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</si>
  <si>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</si>
  <si>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</si>
  <si>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</si>
  <si>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</si>
  <si>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</si>
  <si>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</si>
  <si>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</si>
  <si>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</si>
  <si>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</si>
  <si>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</si>
  <si>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</si>
  <si>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</si>
  <si>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</si>
  <si>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</si>
  <si>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</si>
  <si>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</si>
  <si>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</si>
  <si>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</si>
  <si>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</si>
  <si>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</si>
  <si>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</si>
  <si>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</si>
  <si>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</si>
  <si>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</si>
  <si>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</si>
  <si>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</si>
  <si>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</si>
  <si>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</si>
  <si>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</si>
  <si>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</si>
  <si>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</si>
  <si>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</si>
  <si>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</si>
  <si>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</si>
  <si>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</si>
  <si>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</si>
  <si>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</si>
  <si>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</si>
  <si>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</si>
  <si>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</si>
  <si>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</si>
  <si>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</si>
  <si>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</si>
  <si>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</si>
  <si>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</si>
  <si>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</si>
  <si>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</si>
  <si>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</si>
  <si>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</si>
  <si>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</si>
  <si>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</si>
  <si>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</si>
  <si>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</si>
  <si>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</si>
  <si>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</si>
  <si>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</si>
  <si>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</si>
  <si>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</si>
  <si>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</si>
  <si>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</si>
  <si>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</si>
  <si>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</si>
  <si>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</si>
  <si>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</si>
  <si>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</si>
  <si>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</si>
  <si>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</si>
  <si>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</si>
  <si>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</si>
  <si>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</si>
  <si>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</si>
  <si>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</si>
  <si>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</si>
  <si>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</si>
  <si>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</si>
  <si>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</si>
  <si>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</si>
  <si>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</si>
  <si>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</si>
  <si>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</si>
  <si>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</si>
  <si>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</si>
  <si>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</si>
  <si>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</si>
  <si>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</si>
  <si>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</si>
  <si>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</si>
  <si>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</si>
  <si>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</si>
  <si>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</si>
  <si>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</si>
  <si>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</si>
  <si>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</si>
  <si>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</si>
  <si>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</si>
  <si>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</si>
  <si>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</si>
  <si>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</si>
  <si>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</si>
  <si>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</si>
  <si>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</si>
  <si>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</si>
  <si>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</si>
  <si>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</si>
  <si>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</si>
  <si>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</si>
  <si>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</si>
  <si>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</si>
  <si>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</si>
  <si>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</si>
  <si>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</si>
  <si>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</si>
  <si>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</si>
  <si>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</si>
  <si>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</si>
  <si>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</si>
  <si>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</si>
  <si>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</si>
  <si>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</si>
  <si>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</si>
  <si>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</si>
  <si>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</si>
  <si>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</si>
  <si>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</si>
  <si>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</si>
  <si>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</si>
  <si>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</si>
  <si>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</si>
  <si>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</si>
  <si>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</si>
  <si>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</si>
  <si>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</si>
  <si>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</si>
  <si>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</si>
  <si>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</si>
  <si>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</si>
  <si>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</si>
  <si>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</si>
  <si>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</si>
  <si>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</si>
  <si>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</si>
  <si>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</si>
  <si>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</si>
  <si>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</si>
  <si>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</si>
  <si>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</si>
  <si>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</si>
  <si>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</si>
  <si>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</si>
  <si>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</si>
  <si>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</si>
  <si>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</si>
  <si>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</si>
  <si>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</si>
  <si>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</si>
  <si>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</si>
  <si>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</si>
  <si>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</si>
  <si>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</si>
  <si>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</si>
  <si>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</si>
  <si>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</si>
  <si>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</si>
  <si>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</si>
  <si>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</si>
  <si>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</si>
  <si>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</si>
  <si>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</si>
  <si>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</si>
  <si>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</si>
  <si>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</si>
  <si>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</si>
  <si>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</si>
  <si>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</si>
  <si>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</si>
  <si>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</si>
  <si>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</si>
  <si>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</si>
  <si>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</si>
  <si>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</si>
  <si>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</si>
  <si>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</si>
  <si>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</si>
  <si>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</si>
  <si>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</si>
  <si>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</si>
  <si>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</si>
  <si>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</si>
  <si>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</si>
  <si>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</si>
  <si>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</si>
  <si>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</si>
  <si>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</si>
  <si>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</si>
  <si>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</si>
  <si>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</si>
  <si>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</si>
  <si>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</si>
  <si>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</si>
  <si>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</si>
  <si>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</si>
  <si>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</si>
  <si>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</si>
  <si>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</si>
  <si>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</si>
  <si>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</si>
  <si>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</si>
  <si>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</si>
  <si>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</si>
  <si>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</si>
  <si>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</si>
  <si>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</si>
  <si>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</si>
  <si>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</si>
  <si>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</si>
  <si>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</si>
  <si>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</si>
  <si>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</si>
  <si>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</si>
  <si>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</si>
  <si>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</si>
  <si>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</si>
  <si>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</si>
  <si>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</si>
  <si>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</si>
  <si>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</si>
  <si>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</si>
  <si>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</si>
  <si>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</si>
  <si>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</si>
  <si>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</si>
  <si>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</si>
  <si>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</si>
  <si>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</si>
  <si>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</si>
  <si>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</si>
  <si>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</si>
  <si>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</si>
  <si>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</si>
  <si>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</si>
  <si>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</si>
  <si>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</si>
  <si>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</si>
  <si>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</si>
  <si>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</si>
  <si>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</si>
  <si>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</si>
  <si>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</si>
  <si>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</si>
  <si>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</si>
  <si>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</si>
  <si>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</si>
  <si>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</si>
  <si>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</si>
  <si>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</si>
  <si>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</si>
  <si>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</si>
  <si>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</si>
  <si>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</si>
  <si>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</si>
  <si>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</si>
  <si>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</si>
  <si>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</si>
  <si>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</si>
  <si>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</si>
  <si>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</si>
  <si>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</si>
  <si>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</si>
  <si>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</si>
  <si>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</si>
  <si>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</si>
  <si>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</si>
  <si>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</si>
  <si>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</si>
  <si>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</si>
  <si>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</si>
  <si>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</si>
  <si>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</si>
  <si>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</si>
  <si>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</si>
  <si>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</si>
  <si>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</si>
  <si>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</si>
  <si>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</si>
  <si>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</si>
  <si>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</si>
  <si>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</si>
  <si>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</si>
  <si>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</si>
  <si>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</si>
  <si>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</si>
  <si>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</si>
  <si>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</si>
  <si>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</si>
  <si>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</si>
  <si>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</si>
  <si>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</si>
  <si>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</si>
  <si>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</si>
  <si>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</si>
  <si>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</si>
  <si>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</si>
  <si>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</si>
  <si>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</si>
  <si>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</si>
  <si>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</si>
  <si>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</si>
  <si>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</si>
  <si>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</si>
  <si>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</si>
  <si>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</si>
  <si>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</si>
  <si>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</si>
  <si>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</si>
  <si>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</si>
  <si>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</si>
  <si>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</si>
  <si>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</si>
  <si>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</si>
  <si>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</si>
  <si>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</si>
  <si>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</si>
  <si>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</si>
  <si>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</si>
  <si>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</si>
  <si>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</si>
  <si>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</si>
  <si>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</si>
  <si>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</si>
  <si>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</si>
  <si>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</si>
  <si>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</si>
  <si>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</si>
  <si>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</si>
  <si>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</si>
  <si>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</si>
  <si>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</si>
  <si>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</si>
  <si>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</si>
  <si>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</si>
  <si>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</si>
  <si>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</si>
  <si>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</si>
  <si>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</si>
  <si>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</si>
  <si>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</si>
  <si>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</si>
  <si>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</si>
  <si>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</si>
  <si>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</si>
  <si>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</si>
  <si>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</si>
  <si>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</si>
  <si>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</si>
  <si>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</si>
  <si>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</si>
  <si>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</si>
  <si>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</si>
  <si>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</si>
  <si>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</si>
  <si>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</si>
  <si>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</si>
  <si>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</si>
  <si>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</si>
  <si>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</si>
  <si>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</si>
  <si>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</si>
  <si>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</si>
  <si>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</si>
  <si>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</si>
  <si>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</si>
  <si>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</si>
  <si>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</si>
  <si>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</si>
  <si>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</si>
  <si>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</si>
  <si>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</si>
  <si>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</si>
  <si>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</si>
  <si>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</si>
  <si>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</si>
  <si>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</si>
  <si>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</si>
  <si>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</si>
  <si>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</si>
  <si>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</si>
  <si>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</si>
  <si>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</si>
  <si>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</si>
  <si>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</si>
  <si>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</si>
  <si>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</si>
  <si>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</si>
  <si>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</si>
  <si>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</si>
  <si>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</si>
  <si>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</si>
  <si>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</si>
  <si>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</si>
  <si>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</si>
  <si>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</si>
  <si>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</si>
  <si>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</si>
  <si>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</si>
  <si>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</si>
  <si>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</si>
  <si>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</si>
  <si>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</si>
  <si>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</si>
  <si>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</si>
  <si>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</si>
  <si>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</si>
  <si>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</si>
  <si>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</si>
  <si>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</si>
  <si>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</si>
  <si>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</si>
  <si>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</si>
  <si>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</si>
  <si>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</si>
  <si>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</si>
  <si>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</si>
  <si>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</si>
  <si>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</si>
  <si>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</si>
  <si>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</si>
  <si>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</si>
  <si>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</si>
  <si>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</si>
  <si>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</si>
  <si>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</si>
  <si>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</si>
  <si>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</si>
  <si>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</si>
  <si>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</si>
  <si>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</si>
  <si>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</si>
  <si>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</si>
  <si>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</si>
  <si>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</si>
  <si>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</si>
  <si>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</si>
  <si>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</si>
  <si>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</si>
  <si>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</si>
  <si>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</si>
  <si>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</si>
  <si>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</si>
  <si>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</si>
  <si>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</si>
  <si>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</si>
  <si>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</si>
  <si>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</si>
  <si>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</si>
  <si>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</si>
  <si>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</si>
  <si>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</si>
  <si>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</si>
  <si>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</si>
  <si>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</si>
  <si>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</si>
  <si>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</si>
  <si>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</si>
  <si>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</si>
  <si>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</si>
  <si>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</si>
  <si>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</si>
  <si>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</si>
  <si>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</si>
  <si>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</si>
  <si>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</si>
  <si>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</si>
  <si>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</si>
  <si>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</si>
  <si>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</si>
  <si>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</si>
  <si>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</si>
  <si>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</si>
  <si>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</si>
  <si>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</si>
  <si>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</si>
  <si>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</si>
  <si>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</si>
  <si>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</si>
  <si>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</si>
  <si>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</si>
  <si>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</si>
  <si>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</si>
  <si>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</si>
  <si>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</si>
  <si>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</si>
  <si>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</si>
  <si>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</si>
  <si>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</si>
  <si>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</si>
  <si>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</si>
  <si>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</si>
  <si>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</si>
  <si>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</si>
  <si>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</si>
  <si>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</si>
  <si>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</si>
  <si>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</si>
  <si>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</si>
  <si>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</si>
  <si>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</si>
  <si>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</si>
  <si>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</si>
  <si>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</si>
  <si>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</si>
  <si>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</si>
  <si>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</si>
  <si>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</si>
  <si>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</si>
  <si>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</si>
  <si>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</si>
  <si>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</si>
  <si>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</si>
  <si>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</si>
  <si>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</si>
  <si>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</si>
  <si>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</si>
  <si>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</si>
  <si>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</si>
  <si>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</si>
  <si>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</si>
  <si>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</si>
  <si>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</si>
  <si>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</si>
  <si>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</si>
  <si>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</si>
  <si>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</si>
  <si>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</si>
  <si>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</si>
  <si>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</si>
  <si>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</si>
  <si>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</si>
  <si>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</si>
  <si>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</si>
  <si>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</si>
  <si>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</si>
  <si>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</si>
  <si>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</si>
  <si>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</si>
  <si>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</si>
  <si>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</si>
  <si>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</si>
  <si>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</si>
  <si>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</si>
  <si>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</si>
  <si>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</si>
  <si>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</si>
  <si>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</si>
  <si>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</si>
  <si>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</si>
  <si>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</si>
  <si>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</si>
  <si>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</si>
  <si>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</si>
  <si>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</si>
  <si>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</si>
  <si>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</si>
  <si>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</si>
  <si>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</si>
  <si>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</si>
  <si>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</si>
  <si>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</si>
  <si>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</si>
  <si>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</si>
  <si>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</si>
  <si>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</si>
  <si>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</si>
  <si>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</si>
  <si>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</si>
  <si>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</si>
  <si>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</si>
  <si>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</si>
  <si>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</si>
  <si>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</si>
  <si>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</si>
  <si>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</si>
  <si>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</si>
  <si>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</si>
  <si>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</si>
  <si>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</si>
  <si>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</si>
  <si>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</si>
  <si>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</si>
  <si>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</si>
  <si>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</si>
  <si>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</si>
  <si>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</si>
  <si>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</si>
  <si>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</si>
  <si>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</si>
  <si>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</si>
  <si>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</si>
  <si>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</si>
  <si>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</si>
  <si>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</si>
  <si>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</si>
  <si>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</si>
  <si>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</si>
  <si>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</si>
  <si>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</si>
  <si>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</si>
  <si>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</si>
  <si>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</si>
  <si>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</si>
  <si>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</si>
  <si>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</si>
  <si>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</si>
  <si>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</si>
  <si>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</si>
  <si>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</si>
  <si>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</si>
  <si>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</si>
  <si>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</si>
  <si>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</si>
  <si>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</si>
  <si>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</si>
  <si>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</si>
  <si>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</si>
  <si>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</si>
  <si>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</si>
  <si>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</si>
  <si>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</si>
  <si>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</si>
  <si>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</si>
  <si>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</si>
  <si>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</si>
  <si>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</si>
  <si>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</si>
  <si>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</si>
  <si>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</si>
  <si>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</si>
  <si>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</si>
  <si>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</si>
  <si>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</si>
  <si>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</si>
  <si>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</si>
  <si>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</si>
  <si>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</si>
  <si>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</si>
  <si>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</si>
  <si>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</si>
  <si>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</si>
  <si>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</si>
  <si>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</si>
  <si>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</si>
  <si>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</si>
  <si>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</si>
  <si>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</si>
  <si>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</si>
  <si>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</si>
  <si>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</si>
  <si>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</si>
  <si>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</si>
  <si>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</si>
  <si>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</si>
  <si>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</si>
  <si>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</si>
  <si>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</si>
  <si>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</si>
  <si>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</si>
  <si>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</si>
  <si>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</si>
  <si>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</si>
  <si>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</si>
  <si>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</si>
  <si>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</si>
  <si>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</si>
  <si>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</si>
  <si>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</si>
  <si>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</si>
  <si>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</si>
  <si>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</si>
  <si>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</si>
  <si>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</si>
  <si>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</si>
  <si>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</si>
  <si>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</si>
  <si>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</si>
  <si>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</si>
  <si>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</si>
  <si>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</si>
  <si>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</si>
  <si>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</si>
  <si>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</si>
  <si>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</si>
  <si>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</si>
  <si>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</si>
  <si>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</si>
  <si>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</si>
  <si>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</si>
  <si>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</si>
  <si>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</si>
  <si>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</si>
  <si>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</si>
  <si>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</si>
  <si>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</si>
  <si>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</si>
  <si>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</si>
  <si>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</si>
  <si>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</si>
  <si>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</si>
  <si>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</si>
  <si>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</si>
  <si>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</si>
  <si>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</si>
  <si>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</si>
  <si>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</si>
  <si>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</si>
  <si>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</si>
  <si>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</si>
  <si>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</si>
  <si>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</si>
  <si>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</si>
  <si>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</si>
  <si>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</si>
  <si>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</si>
  <si>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</si>
  <si>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</si>
  <si>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</si>
  <si>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</si>
  <si>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</si>
  <si>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</si>
  <si>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</si>
  <si>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</si>
  <si>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</si>
  <si>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</si>
  <si>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</si>
  <si>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</si>
  <si>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</si>
  <si>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</si>
  <si>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</si>
  <si>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</si>
  <si>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</si>
  <si>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</si>
  <si>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</si>
  <si>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</si>
  <si>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</si>
  <si>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</si>
  <si>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</si>
  <si>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</si>
  <si>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</si>
  <si>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</si>
  <si>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</si>
  <si>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</si>
  <si>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</si>
  <si>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</si>
  <si>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</si>
  <si>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</si>
  <si>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</si>
  <si>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</si>
  <si>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</si>
  <si>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</si>
  <si>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</si>
  <si>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</si>
  <si>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</si>
  <si>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</si>
  <si>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</si>
  <si>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</si>
  <si>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</si>
  <si>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</si>
  <si>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</si>
  <si>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</si>
  <si>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</si>
  <si>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</si>
  <si>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</si>
  <si>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</si>
  <si>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</si>
  <si>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</si>
  <si>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</si>
  <si>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</si>
  <si>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</si>
  <si>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</si>
  <si>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</si>
  <si>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</si>
  <si>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</si>
  <si>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</si>
  <si>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</si>
  <si>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</si>
  <si>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</si>
  <si>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</si>
  <si>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</si>
  <si>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</si>
  <si>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</si>
  <si>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</si>
  <si>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</si>
  <si>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</si>
  <si>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</si>
  <si>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</si>
  <si>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</si>
  <si>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</si>
  <si>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</si>
  <si>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</si>
  <si>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</si>
  <si>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</si>
  <si>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</si>
  <si>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</si>
  <si>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</si>
  <si>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</si>
  <si>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</si>
  <si>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</si>
  <si>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</si>
  <si>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</si>
  <si>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</si>
  <si>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</si>
  <si>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</si>
  <si>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</si>
  <si>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</si>
  <si>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</si>
  <si>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</si>
  <si>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</si>
  <si>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</si>
  <si>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</si>
  <si>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</si>
  <si>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</si>
  <si>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</si>
  <si>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</si>
  <si>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</si>
  <si>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</si>
  <si>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</si>
  <si>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</si>
  <si>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</si>
  <si>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</si>
  <si>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</si>
  <si>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</si>
  <si>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</si>
  <si>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</si>
  <si>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</si>
  <si>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</si>
  <si>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</si>
  <si>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</si>
  <si>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</si>
  <si>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</si>
  <si>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</si>
  <si>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</si>
  <si>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</si>
  <si>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</si>
  <si>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</si>
  <si>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</si>
  <si>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</si>
  <si>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</si>
  <si>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</si>
  <si>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</si>
  <si>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</si>
  <si>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</si>
  <si>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</si>
  <si>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</si>
  <si>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</si>
  <si>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</si>
  <si>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</si>
  <si>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</si>
  <si>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</si>
  <si>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</si>
  <si>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</si>
  <si>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</si>
  <si>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</si>
  <si>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</si>
  <si>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</si>
  <si>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</si>
  <si>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</si>
  <si>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</si>
  <si>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</si>
  <si>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</si>
  <si>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</si>
  <si>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</si>
  <si>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</si>
  <si>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</si>
  <si>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</si>
  <si>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</si>
  <si>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</si>
  <si>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</si>
  <si>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</si>
  <si>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</si>
  <si>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</si>
  <si>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</si>
  <si>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</si>
  <si>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</si>
  <si>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</si>
  <si>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</si>
  <si>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</si>
  <si>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</si>
  <si>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</si>
  <si>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</si>
  <si>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</si>
  <si>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</si>
  <si>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</si>
  <si>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</si>
  <si>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</si>
  <si>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</si>
  <si>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</si>
  <si>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</si>
  <si>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</si>
  <si>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</si>
  <si>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</si>
  <si>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</si>
  <si>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</si>
  <si>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</si>
  <si>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</si>
  <si>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</si>
  <si>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</si>
  <si>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</si>
  <si>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</si>
  <si>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</si>
  <si>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</si>
  <si>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</si>
  <si>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</si>
  <si>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</si>
  <si>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</si>
  <si>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</si>
  <si>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</si>
  <si>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</si>
  <si>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</si>
  <si>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</si>
  <si>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</si>
  <si>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</si>
  <si>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</si>
  <si>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</si>
  <si>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</si>
  <si>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</si>
  <si>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</si>
  <si>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</si>
  <si>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</si>
  <si>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</si>
  <si>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</si>
  <si>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</si>
  <si>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</si>
  <si>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</si>
  <si>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</si>
  <si>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</si>
  <si>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</si>
  <si>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</si>
  <si>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</si>
  <si>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</si>
  <si>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</si>
  <si>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</si>
  <si>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</si>
  <si>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</si>
  <si>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</si>
  <si>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</si>
  <si>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</si>
  <si>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</si>
  <si>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</si>
  <si>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</si>
  <si>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</si>
  <si>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</si>
  <si>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</si>
  <si>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</si>
  <si>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</si>
  <si>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</si>
  <si>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</si>
  <si>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</si>
  <si>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</si>
  <si>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</si>
  <si>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</si>
  <si>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</si>
  <si>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</si>
  <si>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</si>
  <si>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</si>
  <si>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</si>
  <si>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</si>
  <si>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</si>
  <si>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</si>
  <si>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</si>
  <si>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</si>
  <si>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</si>
  <si>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</si>
  <si>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</si>
  <si>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</si>
  <si>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</si>
  <si>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</si>
  <si>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</si>
  <si>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</si>
  <si>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</si>
  <si>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</si>
  <si>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</si>
  <si>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</si>
  <si>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</si>
  <si>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</si>
  <si>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</si>
  <si>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</si>
  <si>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</si>
  <si>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</si>
  <si>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</si>
  <si>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</si>
  <si>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</si>
  <si>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</si>
  <si>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</si>
  <si>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</si>
  <si>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</si>
  <si>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</si>
  <si>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</si>
  <si>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</si>
  <si>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</si>
  <si>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</si>
  <si>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</si>
  <si>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</si>
  <si>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</si>
  <si>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</si>
  <si>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</si>
  <si>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</si>
  <si>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</si>
  <si>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</si>
  <si>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</si>
  <si>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</si>
  <si>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</si>
  <si>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</si>
  <si>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</si>
  <si>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</si>
  <si>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</si>
  <si>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</si>
  <si>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</si>
  <si>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</si>
  <si>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</si>
  <si>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</si>
  <si>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</si>
  <si>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</si>
  <si>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</si>
  <si>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</si>
  <si>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</si>
  <si>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</si>
  <si>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</si>
  <si>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</si>
  <si>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</si>
  <si>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</si>
  <si>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</si>
  <si>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</si>
  <si>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</si>
  <si>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</si>
  <si>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</si>
  <si>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</si>
  <si>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</si>
  <si>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</si>
  <si>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</si>
  <si>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</si>
  <si>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</si>
  <si>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</si>
  <si>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</si>
  <si>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</si>
  <si>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</si>
  <si>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</si>
  <si>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</si>
  <si>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</si>
  <si>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</si>
  <si>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</si>
  <si>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</si>
  <si>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</si>
  <si>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</si>
  <si>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</si>
  <si>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</si>
  <si>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</si>
  <si>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</si>
  <si>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</si>
  <si>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</si>
  <si>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</si>
  <si>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</si>
  <si>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</si>
  <si>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</si>
  <si>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</si>
  <si>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</si>
  <si>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</si>
  <si>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</si>
  <si>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</si>
  <si>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</si>
  <si>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</si>
  <si>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</si>
  <si>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</si>
  <si>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</si>
  <si>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</si>
  <si>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</si>
  <si>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</si>
  <si>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</si>
  <si>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</si>
  <si>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</si>
  <si>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</si>
  <si>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</si>
  <si>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</si>
  <si>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</si>
  <si>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</si>
  <si>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</si>
  <si>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</si>
  <si>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</si>
  <si>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</si>
  <si>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</si>
  <si>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</si>
  <si>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</si>
  <si>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</si>
  <si>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</si>
  <si>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</si>
  <si>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</si>
  <si>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</si>
  <si>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</si>
  <si>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</si>
  <si>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</si>
  <si>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</si>
  <si>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</si>
  <si>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</si>
  <si>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</si>
  <si>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</si>
  <si>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</si>
  <si>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</si>
  <si>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</si>
  <si>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</si>
  <si>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</si>
  <si>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</si>
  <si>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</si>
  <si>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</si>
  <si>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</si>
  <si>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</si>
  <si>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</si>
  <si>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</si>
  <si>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</si>
  <si>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</si>
  <si>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</si>
  <si>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</si>
  <si>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</si>
  <si>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</si>
  <si>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</si>
  <si>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</si>
  <si>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</si>
  <si>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</si>
  <si>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</si>
  <si>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</si>
  <si>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</si>
  <si>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</si>
  <si>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</si>
  <si>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</si>
  <si>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</si>
  <si>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</si>
  <si>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</si>
  <si>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</si>
  <si>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</si>
  <si>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</si>
  <si>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</si>
  <si>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</si>
  <si>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</si>
  <si>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</si>
  <si>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</si>
  <si>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</si>
  <si>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</si>
  <si>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</si>
  <si>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</si>
  <si>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</si>
  <si>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</si>
  <si>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</si>
  <si>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</si>
  <si>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</si>
  <si>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</si>
  <si>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</si>
  <si>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</si>
  <si>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</si>
  <si>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</si>
  <si>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</si>
  <si>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</si>
  <si>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</si>
  <si>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</si>
  <si>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</si>
  <si>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</si>
  <si>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</si>
  <si>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</si>
  <si>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</si>
  <si>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</si>
  <si>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</si>
  <si>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</si>
  <si>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</si>
  <si>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</si>
  <si>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</si>
  <si>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</si>
  <si>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</si>
  <si>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</si>
  <si>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</si>
  <si>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</si>
  <si>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</si>
  <si>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</si>
  <si>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</si>
  <si>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</si>
  <si>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</si>
  <si>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</si>
  <si>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</si>
  <si>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</si>
  <si>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</si>
  <si>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</si>
  <si>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</si>
  <si>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</si>
  <si>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</si>
  <si>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</si>
  <si>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</si>
  <si>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</si>
  <si>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</si>
  <si>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</si>
  <si>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</si>
  <si>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</si>
  <si>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</si>
  <si>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</si>
  <si>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</si>
  <si>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</si>
  <si>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</si>
  <si>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</si>
  <si>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</si>
  <si>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</si>
  <si>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</si>
  <si>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</si>
  <si>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</si>
  <si>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</si>
  <si>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</si>
  <si>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</si>
  <si>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</si>
  <si>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</si>
  <si>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</si>
  <si>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</si>
  <si>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</si>
  <si>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</si>
  <si>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</si>
  <si>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</si>
  <si>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</si>
  <si>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</si>
  <si>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</si>
  <si>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</si>
  <si>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</si>
  <si>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</si>
  <si>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</si>
  <si>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</si>
  <si>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</si>
  <si>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</si>
  <si>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</si>
  <si>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</si>
  <si>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</si>
  <si>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</si>
  <si>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</si>
  <si>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</si>
  <si>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</si>
  <si>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</si>
  <si>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</si>
  <si>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</si>
  <si>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</si>
  <si>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</si>
  <si>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</si>
  <si>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</si>
  <si>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</si>
  <si>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</si>
  <si>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</si>
  <si>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</si>
  <si>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</si>
  <si>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</si>
  <si>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</si>
  <si>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</si>
  <si>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</si>
  <si>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</si>
  <si>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</si>
  <si>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</si>
  <si>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</si>
  <si>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</si>
  <si>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</si>
  <si>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</si>
  <si>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</si>
  <si>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</si>
  <si>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</si>
  <si>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</si>
  <si>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</si>
  <si>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</si>
  <si>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</si>
  <si>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</si>
  <si>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</si>
  <si>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</si>
  <si>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</si>
  <si>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</si>
  <si>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</si>
  <si>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</si>
  <si>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</si>
  <si>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</si>
  <si>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</si>
  <si>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</si>
  <si>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</si>
  <si>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</si>
  <si>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</si>
  <si>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</si>
  <si>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</si>
  <si>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</si>
  <si>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</si>
  <si>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</si>
  <si>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</si>
  <si>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</si>
  <si>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</si>
  <si>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</si>
  <si>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</si>
  <si>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</si>
  <si>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</si>
  <si>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</si>
  <si>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</si>
  <si>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</si>
  <si>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</si>
  <si>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</si>
  <si>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</si>
  <si>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</si>
  <si>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</si>
  <si>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</si>
  <si>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</si>
  <si>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</si>
  <si>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</si>
  <si>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</si>
  <si>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</si>
  <si>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</si>
  <si>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</si>
  <si>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</si>
  <si>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</si>
  <si>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</si>
  <si>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</si>
  <si>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</si>
  <si>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</si>
  <si>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</si>
  <si>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</si>
  <si>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</si>
  <si>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</si>
  <si>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</si>
  <si>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</si>
  <si>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</si>
  <si>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</si>
  <si>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</si>
  <si>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</si>
  <si>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</si>
  <si>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</si>
  <si>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</si>
  <si>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</si>
  <si>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</si>
  <si>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</si>
  <si>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</si>
  <si>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</si>
  <si>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</si>
  <si>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</si>
  <si>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</si>
  <si>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</si>
  <si>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</si>
  <si>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</si>
  <si>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</si>
  <si>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</si>
  <si>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</si>
  <si>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</si>
  <si>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</si>
  <si>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</si>
  <si>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</si>
  <si>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</si>
  <si>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</si>
  <si>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</si>
  <si>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</si>
  <si>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</si>
  <si>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</si>
  <si>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</si>
  <si>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</si>
  <si>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</si>
  <si>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</si>
  <si>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</si>
  <si>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</si>
  <si>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</si>
  <si>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</si>
  <si>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</si>
  <si>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</si>
  <si>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</si>
  <si>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</si>
  <si>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</si>
  <si>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</si>
  <si>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</si>
  <si>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</si>
  <si>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</si>
  <si>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</si>
  <si>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</si>
  <si>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</si>
  <si>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</si>
  <si>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</si>
  <si>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</si>
  <si>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</si>
  <si>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</si>
  <si>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</si>
  <si>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</si>
  <si>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</si>
  <si>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</si>
  <si>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</si>
  <si>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</si>
  <si>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</si>
  <si>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</si>
  <si>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</si>
  <si>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</si>
  <si>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</si>
  <si>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</si>
  <si>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</si>
  <si>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</si>
  <si>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</si>
  <si>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</si>
  <si>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</si>
  <si>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</si>
  <si>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</si>
  <si>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</si>
  <si>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</si>
  <si>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</si>
  <si>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</si>
  <si>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</si>
  <si>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</si>
  <si>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</si>
  <si>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</si>
  <si>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</si>
  <si>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</si>
  <si>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</si>
  <si>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</si>
  <si>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</si>
  <si>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</si>
  <si>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</si>
  <si>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</si>
  <si>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</si>
  <si>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</si>
  <si>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</si>
  <si>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</si>
  <si>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</si>
  <si>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</si>
  <si>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</si>
  <si>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</si>
  <si>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</si>
  <si>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</si>
  <si>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</si>
  <si>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</si>
  <si>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</si>
  <si>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</si>
  <si>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</si>
  <si>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</si>
  <si>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</si>
  <si>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</si>
  <si>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</si>
  <si>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</si>
  <si>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</si>
  <si>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</si>
  <si>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</si>
  <si>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</si>
  <si>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</si>
  <si>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</si>
  <si>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</si>
  <si>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</si>
  <si>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</si>
  <si>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</si>
  <si>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</si>
  <si>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</si>
  <si>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</si>
  <si>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</si>
  <si>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</si>
  <si>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</si>
  <si>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</si>
  <si>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</si>
  <si>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</si>
  <si>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</si>
  <si>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</si>
  <si>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</si>
  <si>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</si>
  <si>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</si>
  <si>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</si>
  <si>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</si>
  <si>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</si>
  <si>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</si>
  <si>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</si>
  <si>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</si>
  <si>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</si>
  <si>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</si>
  <si>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</si>
  <si>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</si>
  <si>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</si>
  <si>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</si>
  <si>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</si>
  <si>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</si>
  <si>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</si>
  <si>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</si>
  <si>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</si>
  <si>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</si>
  <si>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</si>
  <si>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</si>
  <si>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</si>
  <si>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</si>
  <si>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</si>
  <si>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</si>
  <si>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</si>
  <si>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</si>
  <si>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</si>
  <si>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</si>
  <si>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</si>
  <si>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</si>
  <si>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</si>
  <si>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</si>
  <si>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</si>
  <si>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</si>
  <si>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</si>
  <si>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</si>
  <si>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</si>
  <si>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</si>
  <si>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</si>
  <si>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</si>
  <si>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</si>
  <si>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</si>
  <si>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</si>
  <si>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</si>
  <si>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</si>
  <si>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</si>
  <si>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</si>
  <si>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</si>
  <si>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</si>
  <si>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</si>
  <si>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</si>
  <si>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</si>
  <si>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</si>
  <si>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</si>
  <si>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</si>
  <si>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</si>
  <si>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</si>
  <si>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</si>
  <si>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</si>
  <si>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</si>
  <si>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</si>
  <si>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</si>
  <si>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</si>
  <si>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</si>
  <si>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</si>
  <si>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</si>
  <si>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</si>
  <si>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</si>
  <si>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</si>
  <si>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</si>
  <si>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</si>
  <si>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</si>
  <si>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</si>
  <si>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</si>
  <si>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</si>
  <si>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</si>
  <si>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</si>
  <si>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</si>
  <si>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</si>
  <si>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</si>
  <si>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</si>
  <si>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</si>
  <si>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</si>
  <si>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</si>
  <si>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</si>
  <si>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</si>
  <si>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</si>
  <si>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</si>
  <si>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</si>
  <si>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</si>
  <si>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</si>
  <si>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</si>
  <si>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</si>
  <si>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</si>
  <si>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</si>
  <si>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</si>
  <si>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</si>
  <si>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</si>
  <si>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</si>
  <si>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</si>
  <si>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</si>
  <si>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</si>
  <si>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</si>
  <si>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</si>
  <si>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</si>
  <si>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</si>
  <si>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</si>
  <si>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</si>
  <si>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</si>
  <si>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</si>
  <si>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</si>
  <si>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</si>
  <si>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</si>
  <si>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</si>
  <si>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</si>
  <si>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</si>
  <si>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</si>
  <si>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</si>
  <si>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</si>
  <si>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</si>
  <si>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</si>
  <si>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</si>
  <si>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</si>
  <si>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</si>
  <si>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</si>
  <si>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</si>
  <si>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</si>
  <si>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</si>
  <si>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</si>
  <si>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</si>
  <si>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</si>
  <si>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</si>
  <si>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</si>
  <si>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</si>
  <si>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</si>
  <si>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</si>
  <si>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</si>
  <si>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</si>
  <si>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</si>
  <si>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</si>
  <si>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</si>
  <si>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</si>
  <si>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</si>
  <si>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</si>
  <si>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</si>
  <si>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</si>
  <si>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</si>
  <si>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</si>
  <si>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</si>
  <si>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</si>
  <si>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</si>
  <si>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</si>
  <si>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</si>
  <si>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</si>
  <si>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</si>
  <si>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</si>
  <si>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</si>
  <si>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</si>
  <si>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</si>
  <si>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</si>
  <si>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</si>
  <si>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</si>
  <si>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</si>
  <si>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</si>
  <si>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</si>
  <si>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</si>
  <si>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</si>
  <si>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</si>
  <si>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</si>
  <si>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</si>
  <si>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</si>
  <si>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</si>
  <si>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</si>
  <si>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</si>
  <si>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</si>
  <si>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</si>
  <si>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</si>
  <si>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</si>
  <si>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</si>
  <si>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</si>
  <si>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</si>
  <si>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</si>
  <si>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</si>
  <si>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</si>
  <si>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</si>
  <si>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</si>
  <si>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</si>
  <si>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</si>
  <si>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</si>
  <si>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</si>
  <si>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</si>
  <si>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</si>
  <si>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</si>
  <si>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</si>
  <si>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</si>
  <si>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</si>
  <si>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</si>
  <si>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</si>
  <si>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</si>
  <si>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</si>
  <si>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</si>
  <si>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</si>
  <si>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</si>
  <si>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</si>
  <si>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</si>
  <si>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</si>
  <si>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</si>
  <si>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</si>
  <si>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</si>
  <si>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</si>
  <si>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</si>
  <si>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</si>
  <si>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</si>
  <si>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</si>
  <si>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</si>
  <si>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</si>
  <si>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</si>
  <si>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</si>
  <si>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</si>
  <si>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</si>
  <si>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</si>
  <si>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</si>
  <si>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</si>
  <si>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</si>
  <si>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</si>
  <si>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</si>
  <si>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</si>
  <si>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</si>
  <si>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</si>
  <si>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</si>
  <si>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</si>
  <si>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</si>
  <si>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</si>
  <si>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</si>
  <si>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</si>
  <si>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</si>
  <si>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</si>
  <si>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</si>
  <si>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</si>
  <si>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</si>
  <si>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</si>
  <si>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</si>
  <si>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</si>
  <si>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</si>
  <si>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</si>
  <si>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</si>
  <si>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</si>
  <si>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</si>
  <si>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</si>
  <si>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</si>
  <si>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</si>
  <si>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</si>
  <si>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</si>
  <si>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</si>
  <si>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</si>
  <si>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</si>
  <si>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</si>
  <si>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</si>
  <si>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</si>
  <si>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</si>
  <si>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</si>
  <si>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</si>
  <si>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</si>
  <si>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</si>
  <si>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</si>
  <si>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</si>
  <si>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</si>
  <si>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</si>
  <si>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</si>
  <si>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</si>
  <si>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</si>
  <si>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</si>
  <si>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</si>
  <si>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</si>
  <si>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</si>
  <si>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</si>
  <si>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</si>
  <si>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</si>
  <si>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</si>
  <si>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</si>
  <si>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</si>
  <si>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</si>
  <si>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</si>
  <si>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</si>
  <si>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</si>
  <si>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</si>
  <si>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</si>
  <si>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</si>
  <si>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</si>
  <si>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</si>
  <si>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</si>
  <si>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</si>
  <si>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</si>
  <si>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</si>
  <si>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</si>
  <si>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</si>
  <si>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</si>
  <si>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</si>
  <si>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</si>
  <si>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</si>
  <si>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</si>
  <si>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</si>
  <si>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</si>
  <si>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</si>
  <si>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</si>
  <si>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</si>
  <si>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</si>
  <si>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</si>
  <si>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</si>
  <si>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</si>
  <si>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</si>
  <si>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</si>
  <si>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</si>
  <si>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</si>
  <si>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</si>
  <si>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</si>
  <si>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</si>
  <si>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</si>
  <si>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</si>
  <si>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</si>
  <si>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</si>
  <si>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</si>
  <si>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</si>
  <si>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</si>
  <si>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</si>
  <si>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</si>
  <si>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</si>
  <si>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</si>
  <si>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</si>
  <si>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</si>
  <si>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</si>
  <si>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</si>
  <si>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</si>
  <si>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</si>
  <si>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</si>
  <si>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</si>
  <si>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</si>
  <si>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</si>
  <si>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</si>
  <si>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</si>
  <si>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</si>
  <si>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</si>
  <si>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</si>
  <si>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</si>
  <si>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</si>
  <si>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</si>
  <si>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</si>
  <si>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</si>
  <si>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</si>
  <si>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</si>
  <si>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</si>
  <si>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</si>
  <si>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</si>
  <si>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</si>
  <si>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</si>
  <si>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</si>
  <si>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</si>
  <si>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</si>
  <si>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</si>
  <si>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</si>
  <si>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</si>
  <si>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</si>
  <si>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</si>
  <si>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</si>
  <si>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</si>
  <si>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</si>
  <si>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</si>
  <si>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</si>
  <si>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</si>
  <si>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</si>
  <si>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</si>
  <si>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</si>
  <si>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</si>
  <si>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</si>
  <si>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</si>
  <si>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</si>
  <si>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</si>
  <si>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</si>
  <si>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</si>
  <si>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</si>
  <si>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</si>
  <si>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</si>
  <si>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</si>
  <si>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</si>
  <si>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</si>
  <si>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</si>
  <si>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</si>
  <si>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</si>
  <si>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</si>
  <si>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</si>
  <si>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</si>
  <si>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</si>
  <si>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</si>
  <si>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</si>
  <si>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</si>
  <si>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</si>
  <si>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</si>
  <si>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</si>
  <si>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</si>
  <si>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</si>
  <si>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</si>
  <si>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</si>
  <si>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</si>
  <si>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</si>
  <si>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</si>
  <si>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</si>
  <si>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</si>
  <si>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</si>
  <si>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</si>
  <si>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</si>
  <si>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</si>
  <si>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</si>
  <si>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</si>
  <si>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</si>
  <si>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</si>
  <si>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</si>
  <si>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</si>
  <si>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</si>
  <si>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</si>
  <si>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</si>
  <si>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</si>
  <si>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</si>
  <si>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</si>
  <si>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</si>
  <si>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</si>
  <si>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</si>
  <si>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</si>
  <si>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</si>
  <si>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</si>
  <si>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</si>
  <si>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</si>
  <si>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</si>
  <si>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</si>
  <si>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</si>
  <si>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</si>
  <si>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</si>
  <si>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</si>
  <si>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</si>
  <si>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</si>
  <si>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</si>
  <si>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</si>
  <si>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</si>
  <si>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</si>
  <si>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</si>
  <si>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</si>
  <si>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</si>
  <si>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</si>
  <si>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</si>
  <si>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</si>
  <si>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</si>
  <si>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</si>
  <si>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</si>
  <si>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</si>
  <si>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</si>
  <si>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</si>
  <si>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</si>
  <si>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</si>
  <si>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</si>
  <si>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</si>
  <si>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</si>
  <si>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</si>
  <si>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</si>
  <si>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</si>
  <si>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</si>
  <si>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</si>
  <si>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</si>
  <si>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</si>
  <si>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</si>
  <si>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</si>
  <si>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</si>
  <si>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</si>
  <si>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</si>
  <si>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</si>
  <si>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</si>
  <si>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</si>
  <si>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</si>
  <si>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</si>
  <si>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</si>
  <si>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</si>
  <si>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</si>
  <si>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</si>
  <si>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</si>
  <si>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</si>
  <si>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</si>
  <si>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</si>
  <si>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</si>
  <si>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</si>
  <si>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</si>
  <si>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</si>
  <si>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</si>
  <si>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</si>
  <si>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</si>
  <si>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</si>
  <si>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</si>
  <si>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</si>
  <si>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</si>
  <si>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</si>
  <si>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</si>
  <si>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</si>
  <si>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</si>
  <si>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</si>
  <si>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</si>
  <si>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</si>
  <si>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</si>
  <si>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</si>
  <si>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</si>
  <si>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</si>
  <si>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</si>
  <si>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</si>
  <si>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</si>
  <si>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</si>
  <si>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</si>
  <si>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</si>
  <si>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</si>
  <si>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</si>
  <si>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</si>
  <si>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</si>
  <si>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</si>
  <si>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</si>
  <si>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</si>
  <si>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</si>
  <si>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</si>
  <si>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</si>
  <si>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</si>
  <si>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</si>
  <si>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</si>
  <si>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</si>
  <si>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</si>
  <si>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</si>
  <si>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</si>
  <si>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</si>
  <si>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</si>
  <si>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</si>
  <si>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</si>
  <si>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</si>
  <si>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</si>
  <si>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</si>
  <si>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</si>
  <si>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</si>
  <si>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</si>
  <si>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</si>
  <si>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</si>
  <si>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</si>
  <si>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</si>
  <si>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</si>
  <si>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</si>
  <si>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</si>
  <si>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</si>
  <si>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</si>
  <si>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</si>
  <si>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</si>
  <si>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</si>
  <si>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</si>
  <si>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</si>
  <si>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</si>
  <si>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</si>
  <si>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</si>
  <si>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</si>
  <si>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</si>
  <si>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</si>
  <si>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</si>
  <si>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</si>
  <si>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</si>
  <si>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</si>
  <si>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</si>
  <si>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</si>
  <si>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</si>
  <si>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</si>
  <si>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</si>
  <si>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</si>
  <si>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</si>
  <si>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</si>
  <si>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</si>
  <si>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</si>
  <si>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</si>
  <si>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</si>
  <si>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</si>
  <si>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</si>
  <si>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</si>
  <si>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</si>
  <si>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</si>
  <si>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</si>
  <si>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</si>
  <si>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</si>
  <si>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</si>
  <si>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</si>
  <si>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</si>
  <si>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</si>
  <si>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</si>
  <si>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</si>
  <si>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</si>
  <si>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</si>
  <si>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</si>
  <si>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</si>
  <si>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</si>
  <si>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</si>
  <si>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</si>
  <si>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</si>
  <si>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</si>
  <si>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</si>
  <si>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</si>
  <si>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</si>
  <si>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</si>
  <si>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</si>
  <si>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</si>
  <si>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</si>
  <si>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</si>
  <si>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</si>
  <si>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</si>
  <si>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</si>
  <si>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</si>
  <si>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</si>
  <si>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</si>
  <si>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</si>
  <si>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</si>
  <si>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</si>
  <si>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</si>
  <si>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</si>
  <si>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</si>
  <si>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</si>
  <si>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</si>
  <si>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</si>
  <si>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</si>
  <si>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</si>
  <si>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</si>
  <si>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</si>
  <si>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</si>
  <si>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</si>
  <si>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</si>
  <si>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</si>
  <si>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</si>
  <si>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</si>
  <si>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</si>
  <si>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</si>
  <si>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</si>
  <si>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</si>
  <si>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</si>
  <si>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</si>
  <si>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</si>
  <si>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</si>
  <si>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</si>
  <si>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</si>
  <si>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</si>
  <si>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</si>
  <si>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</si>
  <si>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</si>
  <si>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</si>
  <si>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</si>
  <si>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</si>
  <si>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</si>
  <si>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</si>
  <si>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</si>
  <si>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</si>
  <si>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</si>
  <si>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</si>
  <si>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</si>
  <si>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</si>
  <si>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</si>
  <si>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</si>
  <si>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</si>
  <si>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</si>
  <si>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</si>
  <si>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</si>
  <si>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</si>
  <si>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</si>
  <si>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</si>
  <si>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</si>
  <si>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</si>
  <si>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</si>
  <si>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</si>
  <si>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</si>
  <si>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</si>
  <si>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</si>
  <si>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</si>
  <si>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</si>
  <si>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</si>
  <si>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</si>
  <si>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</si>
  <si>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</si>
  <si>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</si>
  <si>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</si>
  <si>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</si>
  <si>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</si>
  <si>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</si>
  <si>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</si>
  <si>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</si>
  <si>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</si>
  <si>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</si>
  <si>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</si>
  <si>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</si>
  <si>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</si>
  <si>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</si>
  <si>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</si>
  <si>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</si>
  <si>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</si>
  <si>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</si>
  <si>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</si>
  <si>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</si>
  <si>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</si>
  <si>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</si>
  <si>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</si>
  <si>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</si>
  <si>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</si>
  <si>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</si>
  <si>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</si>
  <si>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</si>
  <si>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</si>
  <si>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</si>
  <si>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</si>
  <si>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</si>
  <si>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</si>
  <si>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</si>
  <si>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</si>
  <si>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</si>
  <si>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</si>
  <si>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</si>
  <si>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</si>
  <si>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</si>
  <si>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</si>
  <si>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</si>
  <si>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</si>
  <si>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</si>
  <si>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</si>
  <si>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</si>
  <si>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</si>
  <si>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</si>
  <si>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</si>
  <si>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</si>
  <si>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</si>
  <si>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</si>
  <si>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</si>
  <si>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</si>
  <si>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</si>
  <si>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</si>
  <si>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</si>
  <si>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</si>
  <si>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</si>
  <si>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</si>
  <si>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</si>
  <si>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</si>
  <si>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</si>
  <si>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</si>
  <si>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</si>
  <si>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</si>
  <si>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</si>
  <si>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</si>
  <si>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</si>
  <si>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</si>
  <si>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</si>
  <si>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</si>
  <si>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</si>
  <si>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</si>
  <si>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</si>
  <si>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</si>
  <si>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</si>
  <si>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</si>
  <si>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</si>
  <si>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</si>
  <si>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</si>
  <si>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</si>
  <si>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</si>
  <si>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</si>
  <si>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</si>
  <si>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</si>
  <si>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</si>
  <si>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</si>
  <si>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</si>
  <si>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</si>
  <si>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</si>
  <si>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</si>
  <si>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</si>
  <si>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</si>
  <si>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</si>
  <si>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</si>
  <si>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</si>
  <si>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</si>
  <si>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</si>
  <si>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</si>
  <si>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</si>
  <si>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</si>
  <si>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</si>
  <si>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</si>
  <si>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</si>
  <si>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</si>
  <si>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</si>
  <si>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</si>
  <si>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</si>
  <si>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</si>
  <si>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</si>
  <si>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</si>
  <si>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</si>
  <si>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</si>
  <si>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</si>
  <si>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</si>
  <si>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</si>
  <si>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</si>
  <si>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</si>
  <si>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</si>
  <si>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</si>
  <si>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</si>
  <si>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</si>
  <si>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</si>
  <si>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</si>
  <si>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</si>
  <si>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</si>
  <si>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</si>
  <si>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</si>
  <si>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</si>
  <si>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</si>
  <si>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</si>
  <si>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</si>
  <si>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</si>
  <si>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</si>
  <si>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</si>
  <si>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</si>
  <si>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</si>
  <si>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</si>
  <si>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</si>
  <si>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</si>
  <si>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</si>
  <si>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</si>
  <si>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</si>
  <si>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</si>
  <si>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</si>
  <si>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</si>
  <si>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</si>
  <si>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</si>
  <si>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</si>
  <si>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</si>
  <si>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</si>
  <si>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</si>
  <si>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</si>
  <si>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</si>
  <si>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</si>
  <si>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</si>
  <si>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</si>
  <si>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</si>
  <si>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</si>
  <si>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</si>
  <si>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</si>
  <si>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</si>
  <si>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</si>
  <si>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</si>
  <si>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</si>
  <si>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</si>
  <si>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</si>
  <si>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</si>
  <si>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</si>
  <si>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</si>
  <si>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</si>
  <si>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</si>
  <si>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</si>
  <si>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</si>
  <si>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</si>
  <si>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</si>
  <si>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</si>
  <si>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</si>
  <si>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</si>
  <si>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</si>
  <si>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</si>
  <si>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</si>
  <si>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</si>
  <si>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</si>
  <si>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</si>
  <si>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</si>
  <si>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</si>
  <si>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</si>
  <si>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</si>
  <si>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</si>
  <si>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</si>
  <si>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</si>
  <si>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</si>
  <si>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</si>
  <si>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</si>
  <si>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</si>
  <si>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</si>
  <si>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</si>
  <si>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</si>
  <si>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</si>
  <si>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</si>
  <si>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</si>
  <si>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</si>
  <si>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</si>
  <si>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</si>
  <si>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</si>
  <si>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</si>
  <si>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</si>
  <si>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</si>
  <si>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</si>
  <si>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</si>
  <si>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</si>
  <si>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</si>
  <si>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</si>
  <si>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</si>
  <si>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</si>
  <si>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</si>
  <si>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</si>
  <si>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</si>
  <si>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</si>
  <si>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</si>
  <si>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</si>
  <si>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</si>
  <si>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</si>
  <si>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</si>
  <si>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</si>
  <si>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</si>
  <si>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</si>
  <si>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</si>
  <si>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</si>
  <si>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</si>
  <si>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</si>
  <si>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</si>
  <si>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</si>
  <si>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</si>
  <si>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</si>
  <si>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</si>
  <si>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</si>
  <si>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</si>
  <si>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</si>
  <si>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</si>
  <si>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</si>
  <si>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</si>
  <si>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</si>
  <si>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</si>
  <si>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</si>
  <si>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</si>
  <si>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</si>
  <si>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</si>
  <si>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</si>
  <si>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</si>
  <si>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</si>
  <si>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</si>
  <si>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</si>
  <si>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</si>
  <si>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</si>
  <si>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</si>
  <si>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</si>
  <si>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</si>
  <si>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</si>
  <si>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</si>
  <si>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</si>
  <si>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</si>
  <si>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</si>
  <si>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</si>
  <si>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</si>
  <si>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</si>
  <si>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</si>
  <si>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</si>
  <si>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</si>
  <si>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</si>
  <si>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</si>
  <si>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</si>
  <si>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</si>
  <si>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</si>
  <si>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</si>
  <si>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</si>
  <si>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</si>
  <si>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</si>
  <si>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</si>
  <si>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</si>
  <si>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</si>
  <si>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</si>
  <si>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</si>
  <si>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</si>
  <si>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</si>
  <si>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</si>
  <si>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</si>
  <si>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</si>
  <si>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</si>
  <si>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</si>
  <si>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</si>
  <si>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</si>
  <si>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</si>
  <si>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</si>
  <si>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</si>
  <si>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</si>
  <si>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</si>
  <si>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</si>
  <si>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</si>
  <si>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</si>
  <si>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</si>
  <si>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</si>
  <si>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</si>
  <si>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</si>
  <si>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</si>
  <si>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</si>
  <si>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</si>
  <si>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</si>
  <si>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</si>
  <si>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</si>
  <si>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</si>
  <si>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</si>
  <si>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</si>
  <si>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</si>
  <si>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</si>
  <si>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</si>
  <si>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</si>
  <si>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</si>
  <si>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</si>
  <si>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</si>
  <si>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</si>
  <si>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</si>
  <si>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</si>
  <si>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</si>
  <si>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</si>
  <si>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</si>
  <si>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</si>
  <si>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</si>
  <si>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</si>
  <si>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</si>
  <si>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</si>
  <si>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</si>
  <si>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</si>
  <si>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</si>
  <si>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</si>
  <si>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</si>
  <si>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</si>
  <si>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</si>
  <si>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</si>
  <si>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</si>
  <si>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</si>
  <si>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</si>
  <si>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</si>
  <si>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</si>
  <si>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</si>
  <si>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</si>
  <si>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</si>
  <si>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</si>
  <si>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</si>
  <si>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</si>
  <si>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</si>
  <si>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</si>
  <si>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</si>
  <si>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</si>
  <si>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</si>
  <si>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</si>
  <si>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</si>
  <si>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</si>
  <si>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</si>
  <si>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</si>
  <si>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</si>
  <si>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</si>
  <si>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</si>
  <si>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</si>
  <si>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</si>
  <si>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</si>
  <si>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</si>
  <si>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</si>
  <si>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</si>
  <si>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</si>
  <si>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</si>
  <si>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</si>
  <si>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</si>
  <si>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</si>
  <si>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</si>
  <si>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</si>
  <si>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</si>
  <si>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</si>
  <si>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</si>
  <si>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</si>
  <si>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</si>
  <si>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</si>
  <si>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</si>
  <si>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</si>
  <si>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</si>
  <si>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</si>
  <si>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</si>
  <si>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</si>
  <si>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</si>
  <si>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</si>
  <si>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</si>
  <si>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</si>
  <si>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</si>
  <si>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</si>
  <si>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</si>
  <si>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</si>
  <si>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</si>
  <si>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</si>
  <si>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</si>
  <si>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</si>
  <si>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</si>
  <si>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</si>
  <si>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</si>
  <si>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</si>
  <si>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</si>
  <si>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</si>
  <si>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</si>
  <si>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</si>
  <si>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</si>
  <si>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</si>
  <si>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</si>
  <si>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</si>
  <si>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</si>
  <si>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</si>
  <si>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</si>
  <si>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</si>
  <si>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</si>
  <si>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</si>
  <si>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</si>
  <si>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</si>
  <si>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</si>
  <si>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</si>
  <si>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</si>
  <si>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</si>
  <si>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</si>
  <si>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</si>
  <si>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</si>
  <si>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</si>
  <si>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</si>
  <si>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</si>
  <si>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</si>
  <si>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</si>
  <si>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</si>
  <si>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</si>
  <si>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</si>
  <si>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</si>
  <si>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</si>
  <si>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</si>
  <si>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</si>
  <si>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</si>
  <si>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</si>
  <si>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</si>
  <si>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</si>
  <si>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</si>
  <si>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</si>
  <si>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</si>
  <si>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</si>
  <si>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</si>
  <si>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</si>
  <si>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</si>
  <si>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</si>
  <si>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</si>
  <si>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</si>
  <si>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</si>
  <si>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</si>
  <si>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</si>
  <si>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</si>
  <si>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</si>
  <si>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</si>
  <si>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</si>
  <si>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</si>
  <si>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</si>
  <si>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</si>
  <si>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</si>
  <si>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</si>
  <si>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</si>
  <si>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</si>
  <si>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</si>
  <si>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</si>
  <si>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</si>
  <si>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</si>
  <si>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</si>
  <si>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</si>
  <si>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</si>
  <si>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</si>
  <si>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</si>
  <si>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</si>
  <si>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</si>
  <si>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</si>
  <si>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</si>
  <si>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</si>
  <si>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</si>
  <si>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</si>
  <si>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</si>
  <si>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</si>
  <si>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</si>
  <si>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</si>
  <si>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</si>
  <si>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</si>
  <si>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</si>
  <si>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</si>
  <si>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</si>
  <si>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</si>
  <si>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</si>
  <si>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</si>
  <si>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</si>
  <si>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</si>
  <si>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</si>
  <si>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</si>
  <si>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</si>
  <si>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</si>
  <si>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</si>
  <si>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</si>
  <si>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</si>
  <si>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</si>
  <si>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</si>
  <si>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</si>
  <si>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</si>
  <si>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</si>
  <si>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</si>
  <si>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</si>
  <si>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</si>
  <si>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</si>
  <si>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</si>
  <si>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</si>
  <si>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</si>
  <si>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</si>
  <si>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</si>
  <si>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</si>
  <si>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</si>
  <si>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</si>
  <si>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</si>
  <si>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</si>
  <si>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</si>
  <si>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</si>
  <si>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</si>
  <si>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</si>
  <si>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</si>
  <si>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</si>
  <si>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</si>
  <si>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</si>
  <si>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</si>
  <si>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</si>
  <si>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</si>
  <si>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</si>
  <si>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</si>
  <si>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</si>
  <si>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</si>
  <si>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</si>
  <si>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</si>
  <si>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</si>
  <si>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</si>
  <si>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</si>
  <si>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</si>
  <si>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</si>
  <si>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</si>
  <si>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</si>
  <si>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</si>
  <si>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</si>
  <si>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</si>
  <si>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</si>
  <si>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</si>
  <si>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</si>
  <si>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</si>
  <si>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</si>
  <si>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</si>
  <si>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</si>
  <si>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</si>
  <si>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</si>
  <si>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</si>
  <si>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</si>
  <si>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</si>
  <si>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</si>
  <si>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</si>
  <si>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</si>
  <si>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</si>
  <si>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</si>
  <si>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</si>
  <si>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</si>
  <si>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</si>
  <si>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</si>
  <si>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</si>
  <si>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</si>
  <si>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</si>
  <si>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</si>
  <si>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</si>
  <si>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</si>
  <si>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</si>
  <si>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</si>
  <si>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</si>
  <si>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</si>
  <si>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</si>
  <si>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</si>
  <si>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</si>
  <si>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</si>
  <si>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</si>
  <si>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</si>
  <si>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</si>
  <si>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</si>
  <si>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</si>
  <si>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</si>
  <si>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</si>
  <si>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</si>
  <si>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</si>
  <si>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</si>
  <si>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</si>
  <si>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</si>
  <si>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</si>
  <si>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</si>
  <si>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</si>
  <si>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</si>
  <si>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</si>
  <si>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</si>
  <si>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</si>
  <si>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</si>
  <si>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</si>
  <si>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</si>
  <si>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</si>
  <si>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</si>
  <si>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</si>
  <si>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</si>
  <si>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</si>
  <si>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</si>
  <si>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</si>
  <si>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</si>
  <si>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</si>
  <si>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</si>
  <si>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</si>
  <si>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</si>
  <si>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</si>
  <si>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</si>
  <si>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</si>
  <si>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</si>
  <si>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</si>
  <si>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</si>
  <si>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</si>
  <si>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</si>
  <si>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</si>
  <si>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</si>
  <si>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</si>
  <si>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</si>
  <si>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</si>
  <si>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</si>
  <si>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</si>
  <si>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</si>
  <si>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</si>
  <si>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</si>
  <si>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</si>
  <si>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</si>
  <si>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</si>
  <si>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</si>
  <si>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</si>
  <si>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</si>
  <si>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</si>
  <si>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</si>
  <si>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</si>
  <si>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</si>
  <si>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</si>
  <si>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</si>
  <si>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</si>
  <si>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</si>
  <si>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</si>
  <si>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</si>
  <si>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</si>
  <si>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</si>
  <si>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</si>
  <si>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</si>
  <si>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</si>
  <si>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</si>
  <si>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</si>
  <si>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</si>
  <si>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</si>
  <si>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</si>
  <si>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</si>
  <si>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</si>
  <si>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</si>
  <si>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</si>
  <si>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</si>
  <si>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</si>
  <si>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</si>
  <si>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</si>
  <si>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</si>
  <si>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</si>
  <si>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</si>
  <si>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</si>
  <si>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</si>
  <si>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</si>
  <si>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</si>
  <si>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</si>
  <si>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</si>
  <si>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</si>
  <si>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</si>
  <si>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</si>
  <si>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</si>
  <si>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</si>
  <si>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</si>
  <si>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</si>
  <si>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</si>
  <si>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</si>
  <si>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</si>
  <si>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</si>
  <si>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</si>
  <si>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</si>
  <si>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</si>
  <si>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</si>
  <si>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</si>
  <si>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</si>
  <si>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</si>
  <si>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</si>
  <si>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</si>
  <si>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</si>
  <si>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</si>
  <si>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</si>
  <si>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</si>
  <si>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</si>
  <si>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</si>
  <si>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</si>
  <si>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</si>
  <si>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</si>
  <si>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</si>
  <si>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</si>
  <si>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</si>
  <si>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</si>
  <si>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</si>
  <si>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</si>
  <si>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</si>
  <si>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</si>
  <si>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</si>
  <si>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</si>
  <si>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</si>
  <si>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</si>
  <si>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</si>
  <si>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</si>
  <si>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</si>
  <si>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</si>
  <si>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</si>
  <si>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</si>
  <si>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</si>
  <si>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</si>
  <si>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</si>
  <si>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</si>
  <si>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</si>
  <si>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</si>
  <si>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</si>
  <si>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</si>
  <si>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</si>
  <si>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</si>
  <si>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</si>
  <si>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</si>
  <si>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</si>
  <si>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</si>
  <si>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</si>
  <si>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</si>
  <si>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</si>
  <si>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</si>
  <si>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</si>
  <si>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</si>
  <si>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</si>
  <si>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</si>
  <si>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</si>
  <si>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</si>
  <si>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</si>
  <si>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</si>
  <si>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</si>
  <si>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</si>
  <si>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</si>
  <si>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</si>
  <si>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</si>
  <si>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</si>
  <si>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</si>
  <si>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</si>
  <si>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</si>
  <si>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</si>
  <si>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</si>
  <si>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</si>
  <si>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</si>
  <si>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</si>
  <si>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</si>
  <si>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</si>
  <si>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</si>
  <si>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</si>
  <si>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</si>
  <si>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</si>
  <si>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</si>
  <si>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</si>
  <si>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</si>
  <si>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</si>
  <si>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</si>
  <si>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</si>
  <si>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</si>
  <si>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</si>
  <si>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</si>
  <si>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</si>
  <si>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</si>
  <si>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</si>
  <si>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</si>
  <si>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</si>
  <si>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</si>
  <si>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</si>
  <si>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</si>
  <si>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</si>
  <si>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</si>
  <si>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</si>
  <si>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</si>
  <si>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</si>
  <si>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</si>
  <si>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</si>
  <si>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</si>
  <si>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</si>
  <si>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</si>
  <si>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</si>
  <si>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</si>
  <si>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</si>
  <si>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</si>
  <si>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</si>
  <si>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</si>
  <si>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</si>
  <si>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</si>
  <si>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</si>
  <si>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</si>
  <si>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</si>
  <si>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</si>
  <si>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</si>
  <si>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</si>
  <si>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</si>
  <si>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</si>
  <si>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</si>
  <si>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</si>
  <si>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</si>
  <si>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</si>
  <si>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</si>
  <si>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</si>
  <si>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</si>
  <si>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</si>
  <si>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</si>
  <si>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</si>
  <si>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</si>
  <si>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</si>
  <si>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</si>
  <si>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</si>
  <si>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</si>
  <si>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</si>
  <si>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</si>
  <si>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</si>
  <si>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</si>
  <si>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</si>
  <si>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</si>
  <si>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</si>
  <si>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</si>
  <si>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</si>
  <si>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</si>
  <si>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</si>
  <si>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</si>
  <si>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</si>
  <si>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</si>
  <si>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</si>
  <si>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</si>
  <si>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</si>
  <si>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</si>
  <si>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</si>
  <si>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</si>
  <si>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</si>
  <si>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</si>
  <si>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</si>
  <si>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</si>
  <si>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</si>
  <si>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</si>
  <si>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</si>
  <si>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</si>
  <si>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</si>
  <si>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</si>
  <si>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</si>
  <si>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</si>
  <si>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</si>
  <si>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</si>
  <si>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</si>
  <si>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</si>
  <si>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</si>
  <si>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</si>
  <si>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</si>
  <si>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</si>
  <si>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</si>
  <si>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</si>
  <si>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</si>
  <si>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</si>
  <si>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</si>
  <si>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</si>
  <si>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</si>
  <si>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</si>
  <si>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</si>
  <si>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</si>
  <si>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</si>
  <si>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</si>
  <si>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</si>
  <si>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</si>
  <si>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</si>
  <si>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</si>
  <si>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</si>
  <si>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</si>
  <si>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</si>
  <si>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</si>
  <si>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</si>
  <si>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</si>
  <si>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</si>
  <si>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</si>
  <si>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</si>
  <si>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</si>
  <si>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</si>
  <si>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</si>
  <si>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</si>
  <si>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</si>
  <si>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</si>
  <si>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</si>
  <si>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</si>
  <si>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</si>
  <si>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</si>
  <si>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</si>
  <si>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</si>
  <si>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</si>
  <si>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</si>
  <si>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</si>
  <si>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</si>
  <si>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</si>
  <si>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</si>
  <si>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</si>
  <si>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</si>
  <si>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</si>
  <si>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</si>
  <si>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</si>
  <si>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</si>
  <si>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</si>
  <si>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</si>
  <si>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</si>
  <si>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</si>
  <si>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</si>
  <si>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</si>
  <si>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</si>
  <si>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</si>
  <si>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</si>
  <si>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</si>
  <si>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</si>
  <si>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</si>
  <si>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</si>
  <si>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</si>
  <si>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</si>
  <si>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</si>
  <si>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</si>
  <si>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</si>
  <si>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</si>
  <si>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</si>
  <si>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</si>
  <si>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</si>
  <si>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</si>
  <si>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</si>
  <si>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</si>
  <si>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</si>
  <si>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</si>
  <si>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</si>
  <si>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</si>
  <si>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</si>
  <si>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</si>
  <si>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</si>
  <si>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</si>
  <si>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</si>
  <si>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</si>
  <si>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</si>
  <si>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</si>
  <si>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</si>
  <si>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</si>
  <si>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</si>
  <si>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</si>
  <si>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</si>
  <si>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</si>
  <si>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</si>
  <si>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</si>
  <si>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</si>
  <si>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</si>
  <si>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</si>
  <si>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</si>
  <si>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</si>
  <si>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</si>
  <si>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</si>
  <si>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</si>
  <si>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</si>
  <si>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</si>
  <si>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</si>
  <si>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</si>
  <si>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</si>
  <si>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</si>
  <si>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</si>
  <si>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</si>
  <si>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</si>
  <si>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</si>
  <si>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</si>
  <si>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</si>
  <si>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</si>
  <si>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</si>
  <si>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</si>
  <si>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</si>
  <si>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</si>
  <si>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</si>
  <si>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</si>
  <si>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</si>
  <si>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</si>
  <si>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</si>
  <si>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</si>
  <si>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</si>
  <si>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</si>
  <si>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</si>
  <si>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</si>
  <si>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</si>
  <si>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</si>
  <si>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</si>
  <si>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</si>
  <si>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</si>
  <si>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</si>
  <si>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</si>
  <si>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</si>
  <si>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</si>
  <si>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</si>
  <si>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</si>
  <si>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</si>
  <si>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</si>
  <si>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</si>
  <si>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</si>
  <si>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</si>
  <si>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</si>
  <si>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</si>
  <si>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</si>
  <si>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</si>
  <si>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</si>
  <si>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</si>
  <si>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</si>
  <si>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</si>
  <si>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</si>
  <si>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</si>
  <si>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</si>
  <si>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</si>
  <si>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</si>
  <si>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</si>
  <si>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</si>
  <si>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</si>
  <si>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</si>
  <si>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</si>
  <si>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</si>
  <si>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</si>
  <si>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</si>
  <si>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</si>
  <si>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</si>
  <si>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</si>
  <si>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</si>
  <si>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</si>
  <si>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</si>
  <si>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</si>
  <si>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</si>
  <si>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</si>
  <si>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</si>
  <si>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</si>
  <si>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</si>
  <si>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</si>
  <si>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</si>
  <si>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</si>
  <si>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</si>
  <si>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</si>
  <si>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</si>
  <si>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</si>
  <si>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</si>
  <si>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</si>
  <si>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</si>
  <si>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</si>
  <si>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</si>
  <si>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</si>
  <si>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</si>
  <si>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</si>
  <si>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</si>
  <si>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</si>
  <si>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</si>
  <si>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</si>
  <si>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</si>
  <si>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</si>
  <si>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</si>
  <si>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</si>
  <si>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</si>
  <si>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</si>
  <si>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</si>
  <si>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</si>
  <si>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</si>
  <si>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</si>
  <si>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</si>
  <si>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</si>
  <si>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</si>
  <si>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</si>
  <si>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</si>
  <si>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</si>
  <si>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</si>
  <si>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</si>
  <si>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</si>
  <si>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</si>
  <si>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</si>
  <si>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</si>
  <si>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</si>
  <si>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</si>
  <si>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</si>
  <si>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</si>
  <si>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</si>
  <si>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</si>
  <si>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</si>
  <si>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</si>
  <si>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</si>
  <si>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</si>
  <si>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</si>
  <si>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</si>
  <si>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</si>
  <si>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</si>
  <si>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</si>
  <si>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</si>
  <si>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</si>
  <si>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</si>
  <si>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</si>
  <si>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</si>
  <si>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</si>
  <si>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</si>
  <si>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</si>
  <si>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</si>
  <si>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</si>
  <si>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</si>
  <si>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</si>
  <si>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</si>
  <si>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</si>
  <si>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</si>
  <si>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</si>
  <si>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</si>
  <si>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</si>
  <si>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</si>
  <si>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</si>
  <si>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</si>
  <si>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</si>
  <si>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</si>
  <si>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</si>
  <si>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</si>
  <si>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</si>
  <si>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</si>
  <si>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</si>
  <si>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</si>
  <si>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</si>
  <si>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</si>
  <si>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</si>
  <si>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</si>
  <si>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</si>
  <si>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</si>
  <si>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</si>
  <si>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</si>
  <si>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</si>
  <si>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</si>
  <si>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</si>
  <si>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</si>
  <si>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</si>
  <si>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</si>
  <si>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</si>
  <si>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</si>
  <si>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</si>
  <si>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</si>
  <si>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</si>
  <si>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</si>
  <si>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</si>
  <si>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</si>
  <si>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</si>
  <si>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</si>
  <si>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</si>
  <si>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</si>
  <si>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</si>
  <si>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</si>
  <si>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</si>
  <si>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</si>
  <si>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</si>
  <si>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</si>
  <si>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</si>
  <si>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</si>
  <si>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</si>
  <si>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</si>
  <si>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</si>
  <si>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</si>
  <si>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</si>
  <si>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</si>
  <si>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</si>
  <si>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</si>
  <si>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</si>
  <si>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</si>
  <si>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</si>
  <si>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</si>
  <si>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</si>
  <si>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</si>
  <si>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</si>
  <si>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</si>
  <si>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</si>
  <si>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</si>
  <si>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</si>
  <si>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</si>
  <si>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</si>
  <si>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</si>
  <si>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</si>
  <si>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</si>
  <si>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</si>
  <si>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</si>
  <si>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</si>
  <si>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</si>
  <si>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</si>
  <si>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</si>
  <si>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</si>
  <si>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</si>
  <si>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</si>
  <si>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</si>
  <si>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</si>
  <si>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</si>
  <si>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</si>
  <si>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</si>
  <si>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</si>
  <si>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</si>
  <si>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</si>
  <si>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</si>
  <si>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</si>
  <si>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</si>
  <si>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</si>
  <si>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</si>
  <si>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</si>
  <si>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</si>
  <si>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</si>
  <si>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</si>
  <si>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</si>
  <si>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</si>
  <si>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</si>
  <si>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</si>
  <si>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</si>
  <si>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</si>
  <si>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</si>
  <si>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</si>
  <si>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</si>
  <si>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</si>
  <si>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</si>
  <si>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</si>
  <si>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</si>
  <si>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</si>
  <si>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</si>
  <si>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</si>
  <si>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</si>
  <si>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</si>
  <si>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</si>
  <si>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</si>
  <si>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</si>
  <si>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</si>
  <si>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</si>
  <si>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</si>
  <si>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</si>
  <si>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</si>
  <si>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</si>
  <si>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</si>
  <si>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</si>
  <si>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</si>
  <si>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</si>
  <si>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</si>
  <si>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</si>
  <si>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</si>
  <si>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</si>
  <si>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</si>
  <si>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</si>
  <si>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</si>
  <si>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</si>
  <si>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</si>
  <si>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</si>
  <si>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</si>
  <si>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</si>
  <si>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</si>
  <si>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</si>
  <si>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</si>
  <si>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</si>
  <si>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</si>
  <si>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</si>
  <si>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</si>
  <si>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</si>
  <si>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</si>
  <si>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</si>
  <si>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</si>
  <si>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</si>
  <si>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</si>
  <si>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</si>
  <si>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</si>
  <si>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</si>
  <si>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</si>
  <si>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</si>
  <si>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</si>
  <si>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</si>
  <si>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</si>
  <si>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</si>
  <si>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</si>
  <si>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</si>
  <si>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</si>
  <si>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</si>
  <si>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</si>
  <si>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</si>
  <si>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</si>
  <si>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</si>
  <si>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</si>
  <si>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</si>
  <si>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</si>
  <si>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</si>
  <si>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</si>
  <si>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</si>
  <si>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</si>
  <si>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</si>
  <si>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</si>
  <si>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</si>
  <si>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</si>
  <si>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</si>
  <si>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</si>
  <si>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</si>
  <si>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</si>
  <si>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</si>
  <si>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</si>
  <si>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</si>
  <si>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</si>
  <si>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</si>
  <si>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</si>
  <si>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</si>
  <si>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</si>
  <si>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</si>
  <si>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</si>
  <si>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</si>
  <si>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</si>
  <si>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</si>
  <si>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</si>
  <si>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</si>
  <si>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</si>
  <si>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</si>
  <si>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</si>
  <si>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</si>
  <si>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</si>
  <si>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</si>
  <si>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</si>
  <si>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</si>
  <si>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</si>
  <si>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</si>
  <si>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</si>
  <si>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</si>
  <si>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</si>
  <si>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</si>
  <si>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</si>
  <si>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</si>
  <si>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</si>
  <si>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</si>
  <si>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</si>
  <si>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</si>
  <si>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</si>
  <si>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</si>
  <si>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</si>
  <si>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</si>
  <si>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</si>
  <si>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</si>
  <si>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</si>
  <si>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</si>
  <si>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</si>
  <si>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</si>
  <si>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</si>
  <si>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</si>
  <si>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</si>
  <si>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</si>
  <si>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</si>
  <si>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</si>
  <si>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</si>
  <si>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</si>
  <si>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</si>
  <si>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</si>
  <si>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</si>
  <si>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</si>
  <si>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</si>
  <si>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</si>
  <si>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</si>
  <si>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</si>
  <si>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</si>
  <si>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</si>
  <si>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</si>
  <si>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</si>
  <si>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</si>
  <si>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</si>
  <si>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</si>
  <si>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</si>
  <si>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</si>
  <si>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</si>
  <si>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</si>
  <si>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</si>
  <si>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</si>
  <si>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</si>
  <si>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</si>
  <si>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</si>
  <si>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</si>
  <si>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</si>
  <si>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</si>
  <si>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</si>
  <si>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</si>
  <si>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</si>
  <si>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</si>
  <si>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</si>
  <si>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</si>
  <si>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</si>
  <si>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</si>
  <si>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</si>
  <si>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</si>
  <si>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</si>
  <si>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</si>
  <si>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</si>
  <si>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</si>
  <si>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</si>
  <si>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</si>
  <si>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</si>
  <si>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</si>
  <si>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</si>
  <si>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</si>
  <si>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</si>
  <si>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</si>
  <si>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</si>
  <si>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</si>
  <si>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</si>
  <si>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</si>
  <si>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</si>
  <si>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</si>
  <si>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</si>
  <si>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</si>
  <si>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</si>
  <si>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</si>
  <si>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</si>
  <si>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</si>
  <si>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</si>
  <si>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</si>
  <si>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</si>
  <si>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</si>
  <si>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</si>
  <si>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</si>
  <si>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</si>
  <si>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</si>
  <si>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</si>
  <si>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</si>
  <si>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</si>
  <si>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</si>
  <si>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</si>
  <si>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</si>
  <si>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</si>
  <si>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</si>
  <si>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</si>
  <si>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</si>
  <si>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</si>
  <si>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</si>
  <si>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</si>
  <si>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</si>
  <si>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</si>
  <si>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</si>
  <si>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</si>
  <si>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</si>
  <si>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</si>
  <si>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</si>
  <si>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</si>
  <si>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</si>
  <si>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</si>
  <si>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</si>
  <si>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</si>
  <si>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</si>
  <si>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</si>
  <si>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</si>
  <si>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</si>
  <si>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</si>
  <si>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</si>
  <si>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</si>
  <si>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</si>
  <si>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</si>
  <si>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</si>
  <si>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</si>
  <si>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</si>
  <si>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</si>
  <si>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</si>
  <si>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</si>
  <si>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</si>
  <si>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</si>
  <si>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</si>
  <si>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</si>
  <si>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</si>
  <si>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</si>
  <si>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</si>
  <si>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</si>
  <si>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</si>
  <si>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</si>
  <si>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</si>
  <si>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</si>
  <si>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</si>
  <si>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</si>
  <si>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</si>
  <si>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</si>
  <si>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</si>
  <si>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</si>
  <si>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</si>
  <si>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</si>
  <si>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</si>
  <si>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</si>
  <si>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</si>
  <si>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</si>
  <si>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</si>
  <si>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</si>
  <si>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</si>
  <si>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</si>
  <si>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</si>
  <si>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</si>
  <si>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</si>
  <si>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</si>
  <si>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</si>
  <si>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</si>
  <si>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</si>
  <si>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</si>
  <si>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</si>
  <si>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</si>
  <si>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</si>
  <si>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</si>
  <si>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</si>
  <si>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</si>
  <si>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</si>
  <si>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</si>
  <si>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</si>
  <si>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</si>
  <si>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</si>
  <si>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</si>
  <si>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</si>
  <si>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</si>
  <si>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</si>
  <si>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</si>
  <si>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</si>
  <si>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</si>
  <si>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</si>
  <si>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</si>
  <si>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</si>
  <si>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</si>
  <si>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</si>
  <si>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</si>
  <si>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</si>
  <si>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</si>
  <si>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</si>
  <si>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</si>
  <si>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</si>
  <si>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</si>
  <si>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</si>
  <si>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</si>
  <si>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</si>
  <si>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</si>
  <si>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</si>
  <si>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</si>
  <si>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</si>
  <si>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</si>
  <si>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</si>
  <si>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</si>
  <si>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</si>
  <si>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</si>
  <si>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</si>
  <si>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</si>
  <si>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</si>
  <si>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</si>
  <si>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</si>
  <si>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</si>
  <si>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</si>
  <si>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</si>
  <si>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</si>
  <si>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</si>
  <si>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</si>
  <si>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</si>
  <si>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</si>
  <si>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</si>
  <si>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</si>
  <si>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</si>
  <si>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</si>
  <si>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</si>
  <si>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</si>
  <si>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</si>
  <si>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</si>
  <si>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</si>
  <si>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</si>
  <si>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</si>
  <si>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</si>
  <si>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</si>
  <si>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</si>
  <si>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</si>
  <si>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</si>
  <si>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</si>
  <si>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</si>
  <si>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</si>
  <si>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</si>
  <si>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</si>
  <si>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</si>
  <si>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</si>
  <si>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</si>
  <si>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</si>
  <si>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</si>
  <si>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</si>
  <si>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</si>
  <si>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</si>
  <si>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</si>
  <si>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</si>
  <si>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</si>
  <si>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</si>
  <si>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</si>
  <si>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</si>
  <si>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</si>
  <si>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</si>
  <si>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</si>
  <si>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</si>
  <si>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</si>
  <si>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</si>
  <si>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</si>
  <si>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</si>
  <si>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</si>
  <si>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</si>
  <si>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</si>
  <si>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</si>
  <si>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</si>
  <si>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</si>
  <si>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</si>
  <si>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</si>
  <si>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</si>
  <si>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</si>
  <si>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</si>
  <si>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</si>
  <si>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</si>
  <si>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</si>
  <si>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</si>
  <si>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</si>
  <si>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</si>
  <si>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</si>
  <si>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</si>
  <si>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</si>
  <si>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</si>
  <si>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</si>
  <si>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</si>
  <si>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</si>
  <si>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</si>
  <si>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</si>
  <si>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</si>
  <si>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</si>
  <si>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</si>
  <si>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</si>
  <si>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</si>
  <si>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</si>
  <si>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</si>
  <si>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</si>
  <si>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</si>
  <si>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</si>
  <si>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</si>
  <si>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</si>
  <si>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</si>
  <si>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</si>
  <si>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</si>
  <si>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</si>
  <si>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</si>
  <si>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</si>
  <si>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</si>
  <si>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</si>
  <si>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</si>
  <si>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</si>
  <si>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</si>
  <si>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</si>
  <si>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</si>
  <si>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</si>
  <si>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</si>
  <si>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</si>
  <si>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</si>
  <si>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</si>
  <si>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</si>
  <si>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</si>
  <si>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</si>
  <si>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</si>
  <si>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</si>
  <si>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</si>
  <si>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</si>
  <si>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</si>
  <si>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</si>
  <si>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</si>
  <si>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</si>
  <si>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</si>
  <si>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</si>
  <si>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</si>
  <si>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</si>
  <si>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</si>
  <si>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</si>
  <si>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</si>
  <si>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</si>
  <si>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</si>
  <si>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</si>
  <si>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</si>
  <si>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</si>
  <si>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</si>
  <si>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</si>
  <si>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</si>
  <si>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</si>
  <si>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</si>
  <si>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</si>
  <si>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</si>
  <si>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</si>
  <si>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</si>
  <si>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</si>
  <si>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</si>
  <si>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</si>
  <si>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</si>
  <si>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</si>
  <si>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</si>
  <si>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</si>
  <si>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</si>
  <si>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</si>
  <si>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</si>
  <si>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</si>
  <si>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</si>
  <si>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</si>
  <si>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</si>
  <si>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</si>
  <si>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</si>
  <si>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</si>
  <si>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</si>
  <si>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</si>
  <si>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</si>
  <si>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</si>
  <si>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</si>
  <si>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</si>
  <si>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</si>
  <si>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</si>
  <si>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</si>
  <si>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</si>
  <si>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</si>
  <si>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</si>
  <si>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</si>
  <si>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</si>
  <si>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</si>
  <si>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</si>
  <si>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</si>
  <si>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</si>
  <si>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</si>
  <si>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</si>
  <si>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</si>
  <si>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</si>
  <si>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</si>
  <si>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</si>
  <si>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</si>
  <si>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</si>
  <si>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</si>
  <si>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</si>
  <si>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</si>
  <si>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</si>
  <si>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</si>
  <si>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</si>
  <si>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</si>
  <si>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</si>
  <si>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</si>
  <si>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</si>
  <si>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</si>
  <si>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</si>
  <si>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</si>
  <si>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</si>
  <si>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</si>
  <si>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</si>
  <si>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</si>
  <si>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</si>
  <si>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</si>
  <si>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</si>
  <si>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</si>
  <si>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</si>
  <si>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</si>
  <si>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</si>
  <si>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</si>
  <si>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</si>
  <si>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</si>
  <si>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</si>
  <si>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</si>
  <si>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</si>
  <si>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</si>
  <si>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</si>
  <si>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</si>
  <si>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</si>
  <si>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</si>
  <si>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</si>
  <si>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</si>
  <si>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</si>
  <si>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</si>
  <si>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</si>
  <si>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</si>
  <si>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</si>
  <si>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</si>
  <si>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</si>
  <si>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</si>
  <si>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</si>
  <si>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</si>
  <si>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</si>
  <si>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</si>
  <si>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</si>
  <si>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</si>
  <si>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</si>
  <si>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</si>
  <si>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</si>
  <si>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</si>
  <si>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</si>
  <si>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</si>
  <si>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</si>
  <si>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</si>
  <si>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</si>
  <si>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</si>
  <si>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</si>
  <si>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</si>
  <si>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</si>
  <si>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</si>
  <si>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</si>
  <si>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</si>
  <si>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</si>
  <si>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</si>
  <si>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</si>
  <si>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</si>
  <si>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</si>
  <si>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</si>
  <si>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</si>
  <si>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</si>
  <si>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</si>
  <si>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</si>
  <si>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</si>
  <si>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</si>
  <si>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</si>
  <si>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</si>
  <si>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</si>
  <si>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</si>
  <si>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</si>
  <si>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</si>
  <si>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</si>
  <si>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</si>
  <si>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</si>
  <si>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</si>
  <si>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</si>
  <si>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</si>
  <si>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</si>
  <si>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</si>
  <si>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</si>
  <si>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</si>
  <si>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</si>
  <si>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</si>
  <si>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</si>
  <si>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</si>
  <si>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</si>
  <si>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</si>
  <si>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</si>
  <si>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</si>
  <si>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</si>
  <si>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</si>
  <si>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</si>
  <si>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</si>
  <si>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</si>
  <si>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</si>
  <si>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</si>
  <si>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</si>
  <si>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</si>
  <si>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</si>
  <si>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</si>
  <si>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</si>
  <si>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</si>
  <si>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</si>
  <si>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</si>
  <si>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</si>
  <si>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</si>
  <si>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</si>
  <si>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</si>
  <si>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</si>
  <si>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</si>
  <si>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</si>
  <si>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</si>
  <si>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</si>
  <si>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</si>
  <si>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</si>
  <si>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</si>
  <si>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</si>
  <si>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</si>
  <si>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</si>
  <si>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</si>
  <si>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</si>
  <si>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</si>
  <si>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</si>
  <si>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</si>
  <si>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</si>
  <si>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</si>
  <si>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</si>
  <si>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</si>
  <si>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</si>
  <si>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</si>
  <si>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</si>
  <si>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</si>
  <si>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</si>
  <si>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</si>
  <si>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</si>
  <si>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</si>
  <si>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</si>
  <si>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</si>
  <si>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</si>
  <si>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</si>
  <si>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</si>
  <si>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</si>
  <si>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</si>
  <si>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</si>
  <si>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</si>
  <si>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</si>
  <si>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</si>
  <si>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</si>
  <si>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</si>
  <si>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</si>
  <si>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</si>
  <si>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</si>
  <si>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</si>
  <si>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</si>
  <si>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</si>
  <si>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</si>
  <si>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</si>
  <si>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</si>
  <si>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</si>
  <si>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</si>
  <si>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</si>
  <si>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</si>
  <si>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</si>
  <si>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</si>
  <si>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</si>
  <si>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</si>
  <si>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</si>
  <si>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</si>
  <si>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</si>
  <si>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</si>
  <si>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</si>
  <si>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</si>
  <si>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</si>
  <si>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</si>
  <si>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</si>
  <si>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</si>
  <si>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</si>
  <si>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</si>
  <si>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</si>
  <si>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</si>
  <si>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</si>
  <si>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</si>
  <si>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</si>
  <si>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</si>
  <si>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</si>
  <si>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</si>
  <si>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</si>
  <si>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</si>
  <si>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</si>
  <si>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</si>
  <si>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</si>
  <si>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</si>
  <si>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</si>
  <si>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</si>
  <si>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</si>
  <si>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</si>
  <si>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</si>
  <si>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</si>
  <si>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</si>
  <si>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</si>
  <si>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</si>
  <si>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</si>
  <si>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</si>
  <si>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</si>
  <si>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</si>
  <si>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</si>
  <si>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</si>
  <si>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</si>
  <si>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</si>
  <si>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</si>
  <si>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</si>
  <si>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</si>
  <si>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</si>
  <si>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</si>
  <si>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</si>
  <si>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</si>
  <si>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</si>
  <si>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</si>
  <si>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</si>
  <si>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</si>
  <si>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</si>
  <si>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</si>
  <si>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</si>
  <si>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</si>
  <si>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</si>
  <si>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</si>
  <si>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</si>
  <si>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</si>
  <si>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</si>
  <si>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</si>
  <si>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</si>
  <si>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</si>
  <si>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</si>
  <si>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</si>
  <si>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</si>
  <si>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</si>
  <si>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</si>
  <si>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</si>
  <si>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</si>
  <si>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</si>
  <si>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</si>
  <si>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</si>
  <si>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</si>
  <si>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</si>
  <si>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</si>
  <si>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</si>
  <si>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</si>
  <si>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</si>
  <si>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</si>
  <si>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</si>
  <si>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</si>
  <si>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</si>
  <si>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</si>
  <si>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</si>
  <si>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</si>
  <si>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</si>
  <si>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</si>
  <si>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</si>
  <si>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</si>
  <si>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</si>
  <si>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</si>
  <si>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</si>
  <si>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</si>
  <si>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</si>
  <si>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</si>
  <si>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</si>
  <si>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</si>
  <si>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</si>
  <si>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</si>
  <si>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</si>
  <si>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</si>
  <si>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</si>
  <si>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</si>
  <si>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</si>
  <si>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</si>
  <si>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</si>
  <si>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</si>
  <si>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</si>
  <si>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</si>
  <si>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</si>
  <si>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</si>
  <si>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</si>
  <si>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</si>
  <si>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</si>
  <si>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</si>
  <si>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</si>
  <si>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</si>
  <si>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</si>
  <si>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</si>
  <si>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</si>
  <si>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</si>
  <si>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</si>
  <si>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</si>
  <si>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</si>
  <si>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</si>
  <si>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</si>
  <si>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</si>
  <si>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</si>
  <si>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</si>
  <si>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</si>
  <si>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</si>
  <si>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</si>
  <si>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</si>
  <si>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</si>
  <si>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</si>
  <si>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</si>
  <si>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</si>
  <si>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</si>
  <si>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</si>
  <si>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</si>
  <si>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</si>
  <si>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</si>
  <si>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</si>
  <si>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</si>
  <si>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</si>
  <si>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</si>
  <si>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</si>
  <si>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</si>
  <si>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</si>
  <si>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</si>
  <si>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</si>
  <si>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</si>
  <si>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</si>
  <si>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</si>
  <si>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</si>
  <si>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</si>
  <si>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</si>
  <si>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</si>
  <si>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</si>
  <si>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</si>
  <si>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</si>
  <si>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</si>
  <si>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</si>
  <si>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</si>
  <si>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</si>
  <si>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</si>
  <si>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</si>
  <si>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</si>
  <si>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</si>
  <si>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</si>
  <si>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</si>
  <si>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</si>
  <si>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</si>
  <si>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</si>
  <si>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</si>
  <si>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</si>
  <si>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</si>
  <si>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</si>
  <si>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</si>
  <si>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</si>
  <si>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</si>
  <si>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</si>
  <si>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</si>
  <si>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</si>
  <si>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</si>
  <si>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</si>
  <si>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</si>
  <si>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</si>
  <si>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</si>
  <si>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</si>
  <si>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</si>
  <si>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</si>
  <si>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</si>
  <si>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</si>
  <si>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</si>
  <si>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</si>
  <si>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</si>
  <si>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</si>
  <si>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</si>
  <si>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</si>
  <si>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</si>
  <si>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</si>
  <si>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</si>
  <si>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</si>
  <si>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</si>
  <si>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</si>
  <si>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</si>
  <si>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</si>
  <si>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</si>
  <si>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</si>
  <si>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</si>
  <si>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</si>
  <si>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</si>
  <si>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</si>
  <si>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</si>
  <si>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</si>
  <si>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</si>
  <si>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</si>
  <si>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</si>
  <si>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</si>
  <si>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</si>
  <si>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</si>
  <si>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</si>
  <si>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</si>
  <si>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</si>
  <si>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</si>
  <si>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</si>
  <si>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</si>
  <si>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</si>
  <si>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</si>
  <si>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</si>
  <si>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</si>
  <si>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</si>
  <si>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</si>
  <si>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</si>
  <si>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</si>
  <si>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</si>
  <si>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</si>
  <si>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</si>
  <si>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</si>
  <si>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</si>
  <si>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</si>
  <si>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</si>
  <si>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</si>
  <si>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</si>
  <si>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</si>
  <si>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</si>
  <si>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</si>
  <si>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</si>
  <si>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</si>
  <si>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</si>
  <si>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</si>
  <si>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</si>
  <si>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</si>
  <si>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</si>
  <si>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</si>
  <si>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</si>
  <si>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</si>
  <si>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</si>
  <si>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</si>
  <si>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</si>
  <si>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</si>
  <si>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</si>
  <si>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</si>
  <si>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</si>
  <si>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</si>
  <si>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</si>
  <si>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</si>
  <si>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</si>
  <si>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</si>
  <si>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</si>
  <si>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</si>
  <si>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</si>
  <si>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</si>
  <si>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</si>
  <si>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</si>
  <si>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</si>
  <si>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</si>
  <si>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</si>
  <si>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</si>
  <si>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</si>
  <si>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</si>
  <si>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</si>
  <si>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</si>
  <si>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</si>
  <si>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</si>
  <si>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</si>
  <si>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</si>
  <si>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</si>
  <si>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</si>
  <si>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</si>
  <si>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</si>
  <si>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</si>
  <si>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</si>
  <si>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</si>
  <si>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</si>
  <si>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</si>
  <si>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</si>
  <si>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</si>
  <si>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</si>
  <si>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</si>
  <si>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</si>
  <si>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</si>
  <si>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</si>
  <si>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</si>
  <si>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</si>
  <si>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</si>
  <si>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</si>
  <si>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</si>
  <si>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</si>
  <si>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</si>
  <si>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</si>
  <si>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</si>
  <si>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</si>
  <si>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</si>
  <si>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</si>
  <si>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</si>
  <si>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</si>
  <si>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</si>
  <si>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</si>
  <si>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</si>
  <si>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</si>
  <si>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</si>
  <si>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</si>
  <si>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</si>
  <si>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</si>
  <si>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</si>
  <si>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</si>
  <si>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</si>
  <si>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</si>
  <si>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</si>
  <si>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</si>
  <si>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</si>
  <si>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</si>
  <si>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</si>
  <si>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</si>
  <si>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</si>
  <si>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</si>
  <si>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</si>
  <si>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</si>
  <si>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</si>
  <si>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</si>
  <si>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</si>
  <si>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</si>
  <si>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</si>
  <si>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</si>
  <si>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</si>
  <si>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</si>
  <si>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</si>
  <si>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</si>
  <si>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</si>
  <si>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</si>
  <si>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</si>
  <si>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</si>
  <si>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</si>
  <si>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</si>
  <si>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</si>
  <si>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</si>
  <si>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</si>
  <si>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</si>
  <si>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</si>
  <si>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</si>
  <si>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</si>
  <si>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</si>
  <si>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</si>
  <si>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</si>
  <si>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</si>
  <si>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</si>
  <si>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</si>
  <si>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</si>
  <si>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</si>
  <si>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</si>
  <si>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</si>
  <si>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</si>
  <si>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</si>
  <si>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</si>
  <si>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</si>
  <si>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</si>
  <si>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</si>
  <si>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</si>
  <si>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</si>
  <si>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</si>
  <si>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</si>
  <si>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</si>
  <si>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</si>
  <si>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</si>
  <si>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</si>
  <si>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</si>
  <si>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</si>
  <si>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</si>
  <si>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</si>
  <si>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</si>
  <si>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</si>
  <si>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</si>
  <si>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</si>
  <si>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</si>
  <si>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</si>
  <si>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</si>
  <si>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</si>
  <si>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</si>
  <si>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</si>
  <si>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</si>
  <si>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</si>
  <si>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</si>
  <si>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</si>
  <si>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</si>
  <si>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</si>
  <si>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</si>
  <si>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</si>
  <si>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</si>
  <si>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</si>
  <si>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</si>
  <si>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</si>
  <si>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</si>
  <si>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</si>
  <si>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</si>
  <si>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</si>
  <si>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</si>
  <si>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</si>
  <si>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</si>
  <si>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</si>
  <si>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</si>
  <si>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</si>
  <si>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</si>
  <si>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</si>
  <si>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</si>
  <si>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</si>
  <si>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</si>
  <si>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</si>
  <si>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</si>
  <si>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</si>
  <si>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</si>
  <si>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</si>
  <si>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</si>
  <si>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</si>
  <si>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</si>
  <si>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</si>
  <si>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</si>
  <si>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</si>
  <si>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</si>
  <si>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</si>
  <si>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</si>
  <si>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</si>
  <si>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</si>
  <si>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</si>
  <si>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</si>
  <si>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</si>
  <si>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</si>
  <si>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</si>
  <si>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</si>
  <si>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</si>
  <si>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</si>
  <si>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</si>
  <si>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</si>
  <si>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</si>
  <si>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</si>
  <si>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</si>
  <si>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</si>
  <si>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</si>
  <si>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</si>
  <si>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</si>
  <si>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</si>
  <si>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</si>
  <si>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</si>
  <si>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</si>
  <si>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</si>
  <si>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</si>
  <si>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</si>
  <si>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</si>
  <si>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</si>
  <si>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</si>
  <si>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</si>
  <si>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</si>
  <si>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</si>
  <si>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</si>
  <si>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</si>
  <si>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</si>
  <si>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</si>
  <si>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</si>
  <si>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</si>
  <si>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</si>
  <si>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</si>
  <si>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</si>
  <si>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</si>
  <si>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</si>
  <si>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</si>
  <si>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</si>
  <si>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</si>
  <si>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</si>
  <si>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</si>
  <si>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</si>
  <si>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</si>
  <si>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</si>
  <si>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</si>
  <si>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</si>
  <si>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</si>
  <si>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</si>
  <si>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</si>
  <si>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</si>
  <si>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</si>
  <si>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</si>
  <si>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</si>
  <si>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</si>
  <si>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</si>
  <si>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</si>
  <si>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</si>
  <si>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</si>
  <si>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</si>
  <si>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</si>
  <si>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</si>
  <si>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</si>
  <si>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</si>
  <si>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</si>
  <si>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</si>
  <si>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</si>
  <si>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</si>
  <si>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</si>
  <si>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</si>
  <si>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</si>
  <si>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</si>
  <si>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</si>
  <si>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</si>
  <si>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</si>
  <si>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</si>
  <si>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</si>
  <si>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</si>
  <si>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</si>
  <si>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</si>
  <si>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</si>
  <si>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</si>
  <si>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</si>
  <si>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</si>
  <si>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</si>
  <si>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</si>
  <si>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</si>
  <si>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</si>
  <si>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</si>
  <si>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</si>
  <si>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</si>
  <si>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</si>
  <si>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</si>
  <si>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</si>
  <si>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</si>
  <si>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</si>
  <si>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</si>
  <si>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</si>
  <si>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</si>
  <si>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</si>
  <si>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</si>
  <si>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</si>
  <si>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</si>
  <si>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</si>
  <si>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</si>
  <si>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</si>
  <si>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</si>
  <si>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</si>
  <si>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</si>
  <si>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</si>
  <si>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</si>
  <si>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</si>
  <si>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</si>
  <si>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</si>
  <si>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</si>
  <si>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</si>
  <si>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</si>
  <si>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</si>
  <si>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</si>
  <si>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</si>
  <si>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</si>
  <si>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</si>
  <si>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</si>
  <si>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</si>
  <si>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</si>
  <si>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</si>
  <si>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</si>
  <si>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</si>
  <si>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</si>
  <si>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</si>
  <si>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</si>
  <si>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</si>
  <si>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</si>
  <si>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</si>
  <si>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</si>
  <si>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</si>
  <si>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</si>
  <si>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</si>
  <si>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</si>
  <si>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</si>
  <si>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</si>
  <si>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</si>
  <si>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</si>
  <si>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</si>
  <si>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</si>
  <si>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</si>
  <si>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</si>
  <si>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</si>
  <si>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</si>
  <si>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</si>
  <si>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</si>
  <si>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</si>
  <si>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</si>
  <si>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</si>
  <si>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</si>
  <si>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</si>
  <si>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</si>
  <si>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</si>
  <si>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</si>
  <si>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</si>
  <si>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</si>
  <si>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</si>
  <si>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</si>
  <si>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</si>
  <si>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</si>
  <si>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</si>
  <si>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</si>
  <si>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</si>
  <si>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</si>
  <si>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</si>
  <si>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</si>
  <si>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</si>
  <si>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</si>
  <si>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</si>
  <si>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</si>
  <si>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</si>
  <si>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</si>
  <si>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</si>
  <si>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</si>
  <si>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</si>
  <si>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</si>
  <si>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</si>
  <si>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</si>
  <si>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</si>
  <si>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</si>
  <si>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</si>
  <si>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</si>
  <si>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</si>
  <si>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</si>
  <si>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</si>
  <si>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</si>
  <si>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</si>
  <si>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</si>
  <si>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</si>
  <si>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</si>
  <si>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</si>
  <si>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</si>
  <si>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</si>
  <si>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</si>
  <si>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</si>
  <si>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</si>
  <si>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</si>
  <si>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</si>
  <si>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</si>
  <si>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</si>
  <si>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</si>
  <si>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</si>
  <si>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</si>
  <si>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</si>
  <si>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</si>
  <si>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</si>
  <si>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</si>
  <si>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</si>
  <si>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</si>
  <si>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</si>
  <si>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</si>
  <si>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</si>
  <si>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</si>
  <si>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</si>
  <si>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</si>
  <si>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</si>
  <si>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</si>
  <si>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</si>
  <si>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</si>
  <si>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</si>
  <si>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</si>
  <si>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</si>
  <si>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</si>
  <si>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</si>
  <si>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</si>
  <si>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</si>
  <si>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</si>
  <si>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</si>
  <si>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</si>
  <si>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</si>
  <si>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</si>
  <si>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</si>
  <si>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</si>
  <si>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</si>
  <si>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</si>
  <si>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</si>
  <si>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</si>
  <si>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</si>
  <si>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</si>
  <si>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</si>
  <si>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</si>
  <si>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</si>
  <si>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</si>
  <si>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</si>
  <si>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</si>
  <si>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</si>
  <si>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</si>
  <si>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</si>
  <si>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</si>
  <si>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</si>
  <si>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</si>
  <si>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</si>
  <si>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</si>
  <si>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</si>
  <si>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</si>
  <si>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</si>
  <si>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</si>
  <si>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</si>
  <si>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</si>
  <si>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</si>
  <si>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</si>
  <si>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</si>
  <si>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</si>
  <si>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</si>
  <si>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</si>
  <si>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</si>
  <si>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</si>
  <si>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</si>
  <si>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</si>
  <si>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</si>
  <si>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</si>
  <si>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</si>
  <si>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</si>
  <si>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</si>
  <si>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</si>
  <si>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</si>
  <si>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</si>
  <si>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</si>
  <si>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</si>
  <si>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</si>
  <si>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</si>
  <si>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</si>
  <si>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</si>
  <si>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</si>
  <si>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</si>
  <si>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</si>
  <si>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</si>
  <si>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</si>
  <si>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</si>
  <si>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</si>
  <si>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</si>
  <si>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</si>
  <si>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</si>
  <si>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</si>
  <si>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</si>
  <si>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</si>
  <si>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</si>
  <si>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</si>
  <si>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</si>
  <si>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</si>
  <si>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</si>
  <si>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</si>
  <si>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</si>
  <si>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</si>
  <si>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</si>
  <si>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</si>
  <si>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</si>
  <si>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</si>
  <si>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</si>
  <si>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</si>
  <si>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</si>
  <si>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</si>
  <si>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</si>
  <si>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</si>
  <si>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</si>
  <si>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</si>
  <si>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</si>
  <si>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</si>
  <si>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</si>
  <si>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</si>
  <si>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</si>
  <si>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</si>
  <si>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</si>
  <si>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</si>
  <si>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</si>
  <si>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</si>
  <si>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</si>
  <si>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</si>
  <si>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</si>
  <si>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</si>
  <si>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</si>
  <si>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</si>
  <si>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</si>
  <si>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</si>
  <si>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</si>
  <si>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</si>
  <si>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</si>
  <si>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</si>
  <si>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</si>
  <si>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</si>
  <si>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</si>
  <si>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</si>
  <si>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</si>
  <si>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</si>
  <si>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</si>
  <si>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</si>
  <si>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</si>
  <si>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</si>
  <si>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</si>
  <si>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</si>
  <si>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</si>
  <si>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</si>
  <si>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</si>
  <si>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</si>
  <si>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</si>
  <si>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</si>
  <si>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</si>
  <si>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</si>
  <si>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</si>
  <si>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</si>
  <si>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</si>
  <si>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</si>
  <si>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</si>
  <si>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</si>
  <si>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</si>
  <si>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</si>
  <si>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</si>
  <si>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</si>
  <si>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</si>
  <si>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</si>
  <si>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</si>
  <si>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</si>
  <si>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</si>
  <si>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</si>
  <si>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</si>
  <si>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</si>
  <si>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</si>
  <si>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</si>
  <si>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</si>
  <si>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</si>
  <si>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</si>
  <si>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</si>
  <si>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</si>
  <si>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</si>
  <si>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</si>
  <si>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</si>
  <si>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</si>
  <si>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</si>
  <si>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</si>
  <si>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</si>
  <si>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</si>
  <si>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</si>
  <si>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</si>
  <si>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</si>
  <si>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</si>
  <si>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</si>
  <si>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</si>
  <si>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</si>
  <si>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</si>
  <si>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</si>
  <si>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</si>
  <si>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</si>
  <si>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</si>
  <si>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</si>
  <si>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</si>
  <si>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</si>
  <si>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</si>
  <si>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</si>
  <si>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</si>
  <si>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</si>
  <si>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</si>
  <si>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</si>
  <si>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</si>
  <si>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</si>
  <si>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</si>
  <si>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</si>
  <si>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</si>
  <si>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</si>
  <si>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</si>
  <si>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</si>
  <si>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</si>
  <si>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</si>
  <si>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</si>
  <si>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</si>
  <si>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</si>
  <si>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</si>
  <si>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</si>
  <si>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</si>
  <si>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</si>
  <si>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</si>
  <si>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</si>
  <si>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</si>
  <si>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</si>
  <si>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</si>
  <si>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</si>
  <si>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</si>
  <si>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</si>
  <si>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</si>
  <si>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</si>
  <si>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</si>
  <si>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</si>
  <si>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</si>
  <si>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</si>
  <si>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</si>
  <si>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</si>
  <si>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</si>
  <si>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</si>
  <si>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</si>
  <si>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</si>
  <si>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</si>
  <si>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</si>
  <si>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</si>
  <si>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</si>
  <si>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</si>
  <si>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</si>
  <si>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</si>
  <si>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</si>
  <si>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</si>
  <si>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</si>
  <si>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</si>
  <si>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</si>
  <si>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</si>
  <si>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</si>
  <si>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</si>
  <si>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</si>
  <si>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</si>
  <si>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</si>
  <si>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</si>
  <si>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</si>
  <si>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</si>
  <si>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</si>
  <si>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</si>
  <si>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</si>
  <si>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</si>
  <si>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</si>
  <si>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</si>
  <si>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</si>
  <si>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</si>
  <si>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</si>
  <si>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</si>
  <si>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</si>
  <si>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</si>
  <si>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</si>
  <si>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</si>
  <si>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</si>
  <si>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</si>
  <si>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</si>
  <si>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</si>
  <si>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</si>
  <si>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</si>
  <si>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</si>
  <si>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</si>
  <si>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</si>
  <si>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</si>
  <si>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</si>
  <si>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</si>
  <si>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</si>
  <si>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</si>
  <si>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</si>
  <si>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</si>
  <si>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</si>
  <si>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</si>
  <si>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</si>
  <si>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</si>
  <si>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</si>
  <si>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</si>
  <si>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</si>
  <si>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</si>
  <si>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</si>
  <si>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</si>
  <si>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</si>
  <si>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</si>
  <si>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</si>
  <si>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</si>
  <si>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</si>
  <si>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</si>
  <si>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</si>
  <si>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</si>
  <si>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</si>
  <si>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</si>
  <si>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</si>
  <si>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</si>
  <si>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</si>
  <si>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</si>
  <si>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</si>
  <si>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</si>
  <si>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</si>
  <si>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</si>
  <si>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</si>
  <si>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</si>
  <si>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</si>
  <si>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</si>
  <si>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</si>
  <si>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</si>
  <si>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</si>
  <si>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</si>
  <si>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</si>
  <si>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</si>
  <si>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</si>
  <si>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</si>
  <si>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</si>
  <si>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</si>
  <si>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</si>
  <si>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</si>
  <si>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</si>
  <si>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</si>
  <si>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</si>
  <si>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</si>
  <si>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</si>
  <si>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</si>
  <si>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</si>
  <si>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</si>
  <si>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</si>
  <si>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</si>
  <si>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</si>
  <si>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</si>
  <si>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</si>
  <si>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</si>
  <si>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</si>
  <si>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</si>
  <si>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</si>
  <si>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</si>
  <si>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</si>
  <si>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</si>
  <si>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</si>
  <si>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</si>
  <si>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</si>
  <si>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</si>
  <si>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</si>
  <si>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</si>
  <si>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</si>
  <si>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</si>
  <si>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</si>
  <si>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</si>
  <si>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</si>
  <si>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</si>
  <si>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</si>
  <si>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</si>
  <si>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</si>
  <si>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</si>
  <si>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</si>
  <si>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</si>
  <si>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</si>
  <si>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</si>
  <si>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</si>
  <si>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</si>
  <si>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</si>
  <si>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</si>
  <si>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</si>
  <si>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</si>
  <si>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</si>
  <si>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</si>
  <si>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</si>
  <si>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</si>
  <si>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</si>
  <si>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</si>
  <si>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</si>
  <si>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</si>
  <si>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</si>
  <si>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</si>
  <si>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</si>
  <si>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</si>
  <si>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</si>
  <si>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</si>
  <si>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</si>
  <si>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</si>
  <si>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</si>
  <si>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</si>
  <si>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</si>
  <si>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</si>
  <si>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</si>
  <si>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</si>
  <si>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</si>
  <si>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</si>
  <si>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</si>
  <si>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</si>
  <si>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</si>
  <si>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</si>
  <si>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</si>
  <si>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</si>
  <si>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</si>
  <si>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</si>
  <si>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</si>
  <si>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</si>
  <si>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</si>
  <si>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</si>
  <si>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</si>
  <si>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</si>
  <si>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</si>
  <si>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</si>
  <si>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</si>
  <si>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</si>
  <si>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</si>
  <si>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</si>
  <si>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</si>
  <si>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</si>
  <si>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</si>
  <si>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</si>
  <si>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</si>
  <si>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</si>
  <si>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</si>
  <si>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</si>
  <si>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</si>
  <si>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</si>
  <si>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</si>
  <si>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</si>
  <si>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</si>
  <si>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</si>
  <si>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</si>
  <si>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</si>
  <si>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</si>
  <si>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</si>
  <si>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</si>
  <si>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</si>
  <si>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</si>
  <si>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</si>
  <si>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</si>
  <si>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</si>
  <si>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</si>
  <si>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</si>
  <si>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</si>
  <si>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</si>
  <si>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</si>
  <si>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</si>
  <si>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</si>
  <si>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</si>
  <si>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</si>
  <si>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</si>
  <si>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</si>
  <si>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</si>
  <si>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</si>
  <si>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</si>
  <si>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</si>
  <si>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</si>
  <si>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</si>
  <si>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</si>
  <si>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</si>
  <si>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</si>
  <si>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</si>
  <si>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</si>
  <si>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</si>
  <si>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</si>
  <si>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</si>
  <si>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</si>
  <si>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</si>
  <si>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</si>
  <si>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</si>
  <si>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</si>
  <si>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</si>
  <si>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</si>
  <si>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</si>
  <si>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</si>
  <si>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</si>
  <si>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</si>
  <si>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</si>
  <si>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</si>
  <si>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</si>
  <si>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</si>
  <si>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</si>
  <si>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</si>
  <si>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</si>
  <si>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</si>
  <si>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</si>
  <si>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</si>
  <si>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</si>
  <si>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</si>
  <si>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</si>
  <si>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</si>
  <si>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</si>
  <si>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</si>
  <si>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</si>
  <si>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</si>
  <si>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</si>
  <si>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</si>
  <si>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</si>
  <si>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</si>
  <si>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</si>
  <si>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</si>
  <si>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</si>
  <si>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</si>
  <si>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</si>
  <si>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</si>
  <si>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</si>
  <si>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</si>
  <si>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</si>
  <si>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</si>
  <si>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</si>
  <si>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</si>
  <si>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</si>
  <si>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</si>
  <si>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</si>
  <si>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</si>
  <si>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</si>
  <si>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</si>
  <si>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</si>
  <si>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</si>
  <si>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</si>
  <si>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</si>
  <si>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</si>
  <si>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</si>
  <si>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</si>
  <si>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</si>
  <si>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</si>
  <si>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</si>
  <si>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</si>
  <si>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</si>
  <si>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</si>
  <si>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</si>
  <si>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</si>
  <si>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</si>
  <si>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</si>
  <si>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</si>
  <si>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</si>
  <si>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</si>
  <si>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</si>
  <si>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</si>
  <si>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</si>
  <si>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</si>
  <si>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</si>
  <si>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</si>
  <si>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</si>
  <si>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</si>
  <si>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</si>
  <si>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</si>
  <si>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</si>
  <si>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</si>
  <si>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</si>
  <si>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</si>
  <si>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</si>
  <si>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</si>
  <si>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</si>
  <si>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</si>
  <si>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</si>
  <si>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</si>
  <si>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</si>
  <si>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</si>
  <si>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</si>
  <si>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</si>
  <si>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</si>
  <si>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</si>
  <si>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</si>
  <si>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</si>
  <si>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</si>
  <si>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</si>
  <si>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</si>
  <si>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</si>
  <si>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</si>
  <si>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</si>
  <si>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</si>
  <si>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</si>
  <si>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</si>
  <si>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</si>
  <si>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</si>
  <si>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</si>
  <si>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</si>
  <si>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</si>
  <si>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</si>
  <si>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</si>
  <si>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</si>
  <si>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</si>
  <si>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</si>
  <si>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</si>
  <si>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</si>
  <si>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</si>
  <si>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</si>
  <si>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</si>
  <si>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</si>
  <si>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</si>
  <si>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</si>
  <si>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</si>
  <si>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</si>
  <si>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</si>
  <si>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</si>
  <si>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</si>
  <si>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</si>
  <si>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</si>
  <si>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</si>
  <si>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</si>
  <si>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</si>
  <si>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</si>
  <si>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</si>
  <si>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</si>
  <si>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</si>
  <si>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</si>
  <si>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</si>
  <si>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</si>
  <si>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</si>
  <si>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</si>
  <si>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</si>
  <si>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</si>
  <si>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</si>
  <si>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</si>
  <si>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</si>
  <si>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</si>
  <si>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</si>
  <si>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</si>
  <si>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</si>
  <si>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</si>
  <si>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</si>
  <si>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</si>
  <si>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</si>
  <si>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</si>
  <si>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</si>
  <si>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</si>
  <si>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</si>
  <si>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</si>
  <si>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</si>
  <si>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</si>
  <si>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</si>
  <si>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</si>
  <si>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</si>
  <si>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</si>
  <si>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</si>
  <si>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</si>
  <si>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</si>
  <si>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</si>
  <si>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</si>
  <si>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</si>
  <si>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</si>
  <si>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</si>
  <si>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</si>
  <si>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</si>
  <si>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</si>
  <si>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</si>
  <si>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</si>
  <si>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</si>
  <si>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</si>
  <si>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</si>
  <si>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</si>
  <si>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</si>
  <si>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</si>
  <si>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</si>
  <si>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</si>
  <si>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</si>
  <si>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</si>
  <si>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</si>
  <si>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</si>
  <si>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</si>
  <si>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</si>
  <si>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</si>
  <si>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</si>
  <si>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</si>
  <si>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</si>
  <si>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</si>
  <si>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</si>
  <si>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</si>
  <si>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</si>
  <si>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</si>
  <si>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</si>
  <si>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</si>
  <si>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</si>
  <si>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</si>
  <si>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</si>
  <si>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</si>
  <si>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</si>
  <si>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</si>
  <si>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</si>
  <si>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</si>
  <si>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</si>
  <si>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</si>
  <si>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</si>
  <si>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</si>
  <si>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</si>
  <si>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</si>
  <si>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</si>
  <si>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</si>
  <si>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</si>
  <si>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</si>
  <si>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</si>
  <si>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</si>
  <si>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</si>
  <si>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</si>
  <si>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</si>
  <si>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</si>
  <si>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</si>
  <si>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</si>
  <si>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</si>
  <si>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</si>
  <si>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</si>
  <si>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</si>
  <si>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</si>
  <si>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</si>
  <si>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</si>
  <si>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</si>
  <si>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</si>
  <si>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</si>
  <si>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</si>
  <si>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</si>
  <si>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</si>
  <si>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</si>
  <si>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</si>
  <si>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</si>
  <si>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</si>
  <si>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</si>
  <si>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</si>
  <si>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</si>
  <si>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</si>
  <si>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</si>
  <si>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</si>
  <si>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</si>
  <si>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</si>
  <si>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</si>
  <si>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</si>
  <si>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</si>
  <si>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</si>
  <si>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</si>
  <si>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</si>
  <si>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</si>
  <si>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</si>
  <si>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</si>
  <si>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</si>
  <si>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</si>
  <si>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</si>
  <si>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</si>
  <si>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</si>
  <si>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</si>
  <si>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</si>
  <si>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</si>
  <si>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</si>
  <si>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</si>
  <si>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</si>
  <si>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</si>
  <si>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</si>
  <si>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</si>
  <si>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</si>
  <si>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</si>
  <si>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</si>
  <si>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</si>
  <si>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</si>
  <si>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</si>
  <si>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</si>
  <si>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</si>
  <si>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</si>
  <si>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</si>
  <si>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</si>
  <si>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</si>
  <si>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</si>
  <si>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</si>
  <si>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</si>
  <si>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</si>
  <si>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</si>
  <si>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</si>
  <si>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</si>
  <si>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</si>
  <si>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</si>
  <si>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</si>
  <si>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</si>
  <si>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</si>
  <si>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</si>
  <si>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</si>
  <si>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</si>
  <si>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</si>
  <si>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</si>
  <si>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</si>
  <si>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</si>
  <si>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</si>
  <si>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</si>
  <si>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</si>
  <si>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</si>
  <si>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</si>
  <si>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</si>
  <si>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</si>
  <si>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</si>
  <si>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</si>
  <si>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</si>
  <si>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</si>
  <si>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</si>
  <si>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</si>
  <si>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</si>
  <si>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</si>
  <si>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</si>
  <si>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</si>
  <si>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</si>
  <si>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</si>
  <si>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</si>
  <si>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</si>
  <si>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</si>
  <si>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</si>
  <si>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</si>
  <si>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</si>
  <si>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</si>
  <si>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</si>
  <si>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</si>
  <si>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</si>
  <si>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</si>
  <si>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</si>
  <si>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</si>
  <si>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</si>
  <si>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</si>
  <si>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</si>
  <si>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</si>
  <si>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</si>
  <si>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</si>
  <si>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</si>
  <si>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</si>
  <si>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</si>
  <si>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</si>
  <si>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</si>
  <si>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</si>
  <si>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</si>
  <si>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</si>
  <si>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</si>
  <si>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</si>
  <si>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</si>
  <si>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</si>
  <si>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</si>
  <si>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</si>
  <si>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</si>
  <si>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</si>
  <si>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</si>
  <si>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</si>
  <si>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</si>
  <si>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</si>
  <si>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</si>
  <si>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</si>
  <si>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</si>
  <si>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</si>
  <si>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</si>
  <si>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</si>
  <si>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</si>
  <si>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</si>
  <si>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</si>
  <si>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</si>
  <si>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</si>
  <si>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</si>
  <si>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</si>
  <si>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</si>
  <si>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</si>
  <si>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</si>
  <si>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</si>
  <si>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</si>
  <si>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</si>
  <si>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</si>
  <si>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</si>
  <si>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</si>
  <si>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</si>
  <si>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</si>
  <si>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</si>
  <si>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</si>
  <si>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</si>
  <si>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</si>
  <si>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</si>
  <si>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</si>
  <si>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</si>
  <si>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</si>
  <si>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</si>
  <si>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</si>
  <si>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</si>
  <si>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</si>
  <si>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</si>
  <si>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</si>
  <si>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</si>
  <si>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</si>
  <si>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</si>
  <si>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</si>
  <si>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</si>
  <si>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</si>
  <si>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</si>
  <si>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</si>
  <si>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</si>
  <si>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</si>
  <si>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</si>
  <si>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</si>
  <si>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</si>
  <si>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</si>
  <si>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</si>
  <si>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</si>
  <si>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</si>
  <si>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</si>
  <si>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</si>
  <si>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</si>
  <si>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</si>
  <si>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</si>
  <si>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</si>
  <si>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</si>
  <si>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</si>
  <si>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</si>
  <si>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</si>
  <si>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</si>
  <si>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</si>
  <si>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</si>
  <si>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</si>
  <si>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</si>
  <si>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</si>
  <si>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</si>
  <si>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</si>
  <si>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</si>
  <si>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</si>
  <si>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</si>
  <si>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</si>
  <si>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</si>
  <si>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</si>
  <si>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</si>
  <si>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</si>
  <si>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</si>
  <si>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</si>
  <si>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</si>
  <si>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</si>
  <si>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</si>
  <si>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</si>
  <si>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</si>
  <si>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</si>
  <si>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</si>
  <si>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</si>
  <si>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</si>
  <si>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</si>
  <si>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</si>
  <si>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</si>
  <si>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</si>
  <si>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</si>
  <si>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</si>
  <si>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</si>
  <si>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</si>
  <si>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</si>
  <si>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</si>
  <si>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</si>
  <si>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</si>
  <si>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</si>
  <si>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</si>
  <si>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</si>
  <si>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</si>
  <si>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</si>
  <si>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</si>
  <si>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</si>
  <si>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</si>
  <si>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</si>
  <si>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</si>
  <si>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</si>
  <si>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</si>
  <si>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</si>
  <si>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</si>
  <si>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</si>
  <si>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</si>
  <si>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</si>
  <si>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</si>
  <si>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</si>
  <si>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</si>
  <si>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</si>
  <si>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</si>
  <si>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</si>
  <si>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</si>
  <si>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</si>
  <si>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</si>
  <si>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</si>
  <si>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</si>
  <si>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</si>
  <si>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</si>
  <si>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</si>
  <si>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</si>
  <si>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</si>
  <si>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</si>
  <si>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</si>
  <si>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</si>
  <si>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</si>
  <si>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</si>
  <si>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</si>
  <si>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</si>
  <si>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</si>
  <si>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</si>
  <si>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</si>
  <si>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</si>
  <si>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</si>
  <si>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</si>
  <si>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</si>
  <si>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</si>
  <si>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</si>
  <si>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</si>
  <si>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</si>
  <si>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</si>
  <si>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</si>
  <si>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</si>
  <si>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</si>
  <si>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</si>
  <si>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</si>
  <si>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</si>
  <si>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</si>
  <si>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</si>
  <si>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</si>
  <si>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</si>
  <si>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</si>
  <si>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</si>
  <si>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</si>
  <si>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</si>
  <si>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</si>
  <si>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</si>
  <si>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</si>
  <si>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</si>
  <si>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</si>
  <si>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</si>
  <si>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</si>
  <si>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</si>
  <si>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</si>
  <si>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</si>
  <si>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</si>
  <si>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</si>
  <si>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</si>
  <si>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</si>
  <si>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</si>
  <si>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</si>
  <si>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</si>
  <si>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</si>
  <si>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</si>
  <si>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</si>
  <si>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</si>
  <si>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</si>
  <si>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</si>
  <si>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</si>
  <si>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</si>
  <si>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</si>
  <si>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</si>
  <si>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</si>
  <si>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</si>
  <si>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</si>
  <si>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</si>
  <si>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</si>
  <si>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</si>
  <si>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</si>
  <si>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</si>
  <si>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</si>
  <si>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</si>
  <si>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</si>
  <si>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</si>
  <si>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</si>
  <si>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</si>
  <si>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</si>
  <si>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</si>
  <si>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</si>
  <si>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</si>
  <si>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</si>
  <si>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</si>
  <si>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</si>
  <si>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</si>
  <si>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</si>
  <si>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</si>
  <si>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</si>
  <si>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</si>
  <si>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</si>
  <si>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</si>
  <si>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</si>
  <si>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</si>
  <si>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</si>
  <si>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</si>
  <si>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</si>
  <si>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</si>
  <si>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</si>
  <si>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</si>
  <si>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</si>
  <si>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</si>
  <si>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</si>
  <si>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</si>
  <si>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</si>
  <si>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</si>
  <si>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</si>
  <si>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</si>
  <si>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</si>
  <si>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</si>
  <si>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</si>
  <si>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</si>
  <si>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</si>
  <si>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</si>
  <si>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</si>
  <si>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</si>
  <si>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</si>
  <si>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</si>
  <si>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</si>
  <si>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</si>
  <si>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</si>
  <si>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</si>
  <si>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</si>
  <si>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</si>
  <si>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</si>
  <si>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</si>
  <si>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</si>
  <si>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</si>
  <si>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</si>
  <si>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</si>
  <si>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</si>
  <si>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</si>
  <si>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</si>
  <si>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</si>
  <si>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</si>
  <si>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</si>
  <si>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</si>
  <si>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</si>
  <si>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</si>
  <si>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</si>
  <si>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</si>
  <si>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</si>
  <si>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</si>
  <si>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</si>
  <si>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</si>
  <si>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</si>
  <si>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</si>
  <si>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</si>
  <si>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</si>
  <si>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</si>
  <si>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</si>
  <si>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</si>
  <si>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</si>
  <si>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</si>
  <si>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</si>
  <si>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</si>
  <si>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</si>
  <si>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</si>
  <si>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</si>
  <si>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</si>
  <si>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</si>
  <si>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</si>
  <si>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</si>
  <si>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</si>
  <si>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</si>
  <si>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</si>
  <si>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</si>
  <si>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</si>
  <si>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</si>
  <si>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</si>
  <si>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</si>
  <si>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</si>
  <si>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</si>
  <si>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</si>
  <si>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</si>
  <si>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</si>
  <si>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</si>
  <si>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</si>
  <si>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</si>
  <si>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</si>
  <si>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</si>
  <si>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</si>
  <si>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</si>
  <si>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</si>
  <si>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</si>
  <si>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</si>
  <si>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</si>
  <si>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</si>
  <si>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</si>
  <si>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</si>
  <si>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</si>
  <si>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</si>
  <si>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</si>
  <si>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</si>
  <si>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</si>
  <si>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</si>
  <si>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</si>
  <si>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</si>
  <si>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</si>
  <si>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</si>
  <si>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</si>
  <si>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</si>
  <si>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</si>
  <si>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</si>
  <si>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</si>
  <si>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</si>
  <si>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</si>
  <si>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</si>
  <si>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</si>
  <si>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</si>
  <si>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</si>
  <si>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</si>
  <si>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</si>
  <si>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</si>
  <si>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</si>
  <si>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</si>
  <si>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</si>
  <si>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</si>
  <si>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</si>
  <si>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</si>
  <si>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</si>
  <si>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</si>
  <si>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</si>
  <si>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</si>
  <si>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</si>
  <si>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</si>
  <si>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</si>
  <si>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</si>
  <si>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</si>
  <si>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</si>
  <si>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</si>
  <si>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</si>
  <si>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</si>
  <si>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</si>
  <si>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</si>
  <si>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</si>
  <si>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</si>
  <si>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</si>
  <si>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</si>
  <si>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</si>
  <si>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</si>
  <si>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</si>
  <si>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</si>
  <si>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</si>
  <si>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</si>
  <si>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</si>
  <si>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</si>
  <si>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</si>
  <si>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</si>
  <si>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</si>
  <si>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</si>
  <si>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</si>
  <si>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</si>
  <si>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</si>
  <si>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</si>
  <si>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</si>
  <si>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</si>
  <si>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</si>
  <si>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</si>
  <si>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</si>
  <si>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</si>
  <si>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</si>
  <si>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</si>
  <si>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</si>
  <si>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</si>
  <si>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</si>
  <si>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</si>
  <si>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</si>
  <si>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</si>
  <si>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</si>
  <si>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</si>
  <si>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</si>
  <si>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</si>
  <si>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</si>
  <si>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</si>
  <si>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</si>
  <si>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</si>
  <si>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</si>
  <si>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</si>
  <si>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</si>
  <si>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</si>
  <si>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</si>
  <si>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</si>
  <si>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</si>
  <si>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</si>
  <si>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</si>
  <si>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</si>
  <si>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</si>
  <si>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</si>
  <si>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</si>
  <si>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</si>
  <si>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</si>
  <si>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</si>
  <si>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</si>
  <si>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</si>
  <si>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</si>
  <si>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</si>
  <si>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</si>
  <si>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</si>
  <si>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</si>
  <si>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</si>
  <si>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</si>
  <si>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</si>
  <si>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</si>
  <si>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</si>
  <si>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</si>
  <si>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</si>
  <si>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</si>
  <si>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</si>
  <si>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</si>
  <si>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</si>
  <si>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</si>
  <si>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</si>
  <si>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</si>
  <si>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</si>
  <si>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</si>
  <si>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</si>
  <si>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</si>
  <si>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</si>
  <si>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</si>
  <si>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</si>
  <si>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</si>
  <si>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</si>
  <si>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</si>
  <si>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</si>
  <si>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</si>
  <si>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</si>
  <si>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</si>
  <si>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</si>
  <si>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</si>
  <si>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</si>
  <si>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</si>
  <si>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</si>
  <si>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</si>
  <si>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</si>
  <si>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</si>
  <si>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</si>
  <si>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</si>
  <si>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</si>
  <si>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</si>
  <si>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</si>
  <si>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</si>
  <si>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</si>
  <si>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</si>
  <si>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</si>
  <si>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</si>
  <si>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</si>
  <si>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</si>
  <si>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</si>
  <si>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</si>
  <si>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</si>
  <si>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</si>
  <si>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</si>
  <si>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</si>
  <si>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</si>
  <si>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</si>
  <si>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</si>
  <si>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</si>
  <si>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</si>
  <si>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</si>
  <si>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</si>
  <si>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</si>
  <si>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</si>
  <si>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</si>
  <si>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</si>
  <si>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</si>
  <si>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</si>
  <si>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</si>
  <si>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</si>
  <si>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</si>
  <si>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</si>
  <si>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</si>
  <si>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</si>
  <si>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</si>
  <si>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</si>
  <si>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</si>
  <si>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</si>
  <si>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</si>
  <si>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</si>
  <si>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</si>
  <si>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</si>
  <si>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</si>
  <si>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</si>
  <si>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</si>
  <si>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</si>
  <si>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</si>
  <si>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</si>
  <si>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</si>
  <si>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</si>
  <si>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</si>
  <si>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</si>
  <si>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</si>
  <si>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</si>
  <si>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</si>
  <si>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</si>
  <si>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</si>
  <si>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</si>
  <si>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</si>
  <si>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</si>
  <si>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</si>
  <si>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</si>
  <si>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</si>
  <si>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</si>
  <si>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</si>
  <si>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</si>
  <si>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</si>
  <si>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</si>
  <si>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</si>
  <si>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</si>
  <si>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</si>
  <si>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</si>
  <si>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</si>
  <si>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</si>
  <si>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</si>
  <si>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</si>
  <si>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</si>
  <si>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</si>
  <si>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</si>
  <si>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</si>
  <si>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</si>
  <si>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</si>
  <si>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</si>
  <si>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</si>
  <si>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</si>
  <si>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</si>
  <si>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</si>
  <si>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</si>
  <si>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</si>
  <si>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</si>
  <si>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</si>
  <si>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</si>
  <si>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</si>
  <si>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</si>
  <si>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</si>
  <si>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</si>
  <si>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</si>
  <si>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</si>
  <si>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</si>
  <si>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</si>
  <si>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</si>
  <si>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</si>
  <si>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</si>
  <si>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</si>
  <si>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</si>
  <si>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</si>
  <si>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</si>
  <si>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</si>
  <si>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</si>
  <si>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</si>
  <si>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</si>
  <si>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</si>
  <si>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</si>
  <si>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</si>
  <si>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</si>
  <si>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</si>
  <si>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</si>
  <si>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</si>
  <si>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</si>
  <si>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</si>
  <si>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</si>
  <si>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</si>
  <si>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</si>
  <si>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</si>
  <si>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</si>
  <si>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</si>
  <si>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</si>
  <si>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</si>
  <si>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</si>
  <si>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</si>
  <si>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</si>
  <si>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</si>
  <si>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</si>
  <si>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</si>
  <si>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</si>
  <si>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</si>
  <si>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</si>
  <si>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</si>
  <si>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</si>
  <si>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</si>
  <si>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</si>
  <si>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</si>
  <si>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</si>
  <si>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</si>
  <si>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</si>
  <si>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</si>
  <si>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</si>
  <si>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</si>
  <si>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</si>
  <si>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</si>
  <si>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</si>
  <si>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</si>
  <si>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</si>
  <si>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</si>
  <si>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</si>
  <si>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</si>
  <si>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</si>
  <si>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</si>
  <si>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</si>
  <si>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</si>
  <si>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</si>
  <si>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</si>
  <si>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</si>
  <si>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</si>
  <si>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</si>
  <si>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</si>
  <si>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</si>
  <si>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</si>
  <si>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</si>
  <si>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</si>
  <si>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</si>
  <si>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</si>
  <si>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</si>
  <si>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</si>
  <si>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</si>
  <si>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</si>
  <si>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</si>
  <si>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</si>
  <si>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</si>
  <si>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</si>
  <si>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</si>
  <si>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</si>
  <si>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</si>
  <si>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</si>
  <si>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</si>
  <si>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</si>
  <si>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</si>
  <si>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</si>
  <si>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</si>
  <si>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</si>
  <si>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</si>
  <si>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</si>
  <si>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</si>
  <si>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</si>
  <si>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</si>
  <si>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</si>
  <si>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</si>
  <si>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</si>
  <si>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</si>
  <si>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</si>
  <si>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</si>
  <si>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</si>
  <si>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</si>
  <si>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</si>
  <si>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</si>
  <si>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</si>
  <si>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</si>
  <si>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</si>
  <si>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</si>
  <si>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</si>
  <si>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</si>
  <si>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</si>
  <si>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</si>
  <si>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</si>
  <si>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</si>
  <si>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</si>
  <si>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</si>
  <si>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</si>
  <si>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</si>
  <si>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</si>
  <si>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</si>
  <si>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</si>
  <si>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</si>
  <si>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</si>
  <si>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</si>
  <si>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</si>
  <si>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</si>
  <si>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</si>
  <si>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</si>
  <si>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</si>
  <si>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</si>
  <si>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</si>
  <si>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</si>
  <si>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</si>
  <si>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</si>
  <si>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</si>
  <si>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</si>
  <si>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</si>
  <si>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</si>
  <si>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</si>
  <si>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</si>
  <si>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</si>
  <si>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</si>
  <si>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</si>
  <si>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</si>
  <si>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</si>
  <si>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</si>
  <si>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</si>
  <si>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</si>
  <si>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</si>
  <si>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</si>
  <si>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</si>
  <si>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</si>
  <si>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</si>
  <si>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</si>
  <si>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</si>
  <si>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</si>
  <si>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</si>
  <si>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</si>
  <si>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</si>
  <si>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</si>
  <si>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</si>
  <si>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</si>
  <si>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</si>
  <si>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</si>
  <si>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</si>
  <si>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</si>
  <si>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</si>
  <si>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</si>
  <si>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</si>
  <si>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</si>
  <si>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</si>
  <si>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</si>
  <si>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</si>
  <si>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</si>
  <si>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</si>
  <si>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</si>
  <si>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</si>
  <si>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</si>
  <si>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</si>
  <si>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</si>
  <si>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</si>
  <si>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</si>
  <si>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</si>
  <si>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</si>
  <si>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</si>
  <si>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</si>
  <si>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</si>
  <si>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</si>
  <si>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</si>
  <si>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</si>
  <si>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</si>
  <si>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</si>
  <si>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</si>
  <si>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</si>
  <si>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</si>
  <si>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</si>
  <si>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</si>
  <si>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</si>
  <si>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</si>
  <si>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</si>
  <si>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</si>
  <si>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</si>
  <si>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</si>
  <si>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</si>
  <si>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</si>
  <si>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</si>
  <si>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</si>
  <si>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</si>
  <si>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</si>
  <si>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</si>
  <si>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</si>
  <si>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</si>
  <si>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</si>
  <si>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</si>
  <si>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</si>
  <si>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</si>
  <si>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</si>
  <si>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</si>
  <si>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</si>
  <si>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</si>
  <si>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</si>
  <si>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</si>
  <si>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</si>
  <si>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</si>
  <si>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</si>
  <si>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</si>
  <si>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</si>
  <si>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</si>
  <si>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</si>
  <si>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</si>
  <si>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</si>
  <si>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</si>
  <si>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</si>
  <si>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</si>
  <si>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</si>
  <si>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</si>
  <si>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</si>
  <si>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</si>
  <si>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</si>
  <si>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</si>
  <si>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</si>
  <si>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</si>
  <si>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</si>
  <si>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</si>
  <si>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</si>
  <si>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</si>
  <si>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</si>
  <si>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</si>
  <si>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</si>
  <si>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</si>
  <si>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</si>
  <si>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</si>
  <si>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</si>
  <si>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</si>
  <si>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</si>
  <si>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</si>
  <si>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</si>
  <si>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</si>
  <si>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</si>
  <si>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</si>
  <si>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</si>
  <si>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</si>
  <si>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</si>
  <si>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</si>
  <si>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</si>
  <si>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</si>
  <si>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</si>
  <si>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</si>
  <si>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</si>
  <si>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</si>
  <si>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</si>
  <si>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</si>
  <si>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</si>
  <si>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</si>
  <si>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</si>
  <si>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</si>
  <si>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</si>
  <si>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</si>
  <si>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</si>
  <si>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</si>
  <si>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</si>
  <si>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</si>
  <si>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</si>
  <si>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</si>
  <si>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</si>
  <si>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</si>
  <si>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</si>
  <si>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</si>
  <si>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</si>
  <si>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</si>
  <si>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</si>
  <si>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</si>
  <si>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</si>
  <si>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</si>
  <si>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</si>
  <si>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</si>
  <si>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</si>
  <si>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</si>
  <si>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</si>
  <si>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</si>
  <si>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</si>
  <si>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</si>
  <si>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</si>
  <si>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</si>
  <si>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</si>
  <si>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</si>
  <si>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</si>
  <si>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</si>
  <si>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</si>
  <si>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</si>
  <si>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</si>
  <si>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</si>
  <si>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</si>
  <si>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</si>
  <si>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</si>
  <si>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</si>
  <si>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</si>
  <si>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</si>
  <si>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</si>
  <si>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</si>
  <si>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</si>
  <si>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</si>
  <si>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</si>
  <si>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</si>
  <si>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</si>
  <si>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</si>
  <si>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</si>
  <si>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</si>
  <si>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</si>
  <si>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</si>
  <si>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</si>
  <si>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</si>
  <si>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</si>
  <si>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</si>
  <si>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</si>
  <si>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</si>
  <si>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</si>
  <si>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</si>
  <si>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</si>
  <si>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</si>
  <si>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</si>
  <si>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</si>
  <si>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</si>
  <si>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</si>
  <si>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</si>
  <si>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</si>
  <si>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</si>
  <si>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</si>
  <si>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</si>
  <si>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</si>
  <si>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</si>
  <si>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</si>
  <si>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</si>
  <si>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</si>
  <si>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</si>
  <si>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</si>
  <si>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</si>
  <si>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</si>
  <si>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</si>
  <si>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</si>
  <si>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</si>
  <si>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</si>
  <si>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</si>
  <si>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</si>
  <si>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</si>
  <si>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</si>
  <si>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</si>
  <si>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</si>
  <si>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</si>
  <si>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</si>
  <si>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</si>
  <si>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</si>
  <si>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</si>
  <si>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</si>
  <si>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</si>
  <si>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</si>
  <si>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</si>
  <si>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</si>
  <si>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</si>
  <si>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</si>
  <si>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</si>
  <si>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</si>
  <si>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</si>
  <si>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</si>
  <si>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</si>
  <si>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</si>
  <si>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</si>
  <si>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</si>
  <si>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</si>
  <si>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</si>
  <si>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</si>
  <si>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</si>
  <si>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</si>
  <si>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</si>
  <si>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</si>
  <si>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</si>
  <si>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</si>
  <si>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</si>
  <si>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</si>
  <si>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</si>
  <si>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</si>
  <si>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</si>
  <si>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</si>
  <si>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</si>
  <si>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</si>
  <si>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</si>
  <si>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</si>
  <si>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</si>
  <si>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</si>
  <si>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</si>
  <si>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</si>
  <si>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</si>
  <si>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</si>
  <si>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</si>
  <si>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</si>
  <si>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</si>
  <si>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</si>
  <si>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</si>
  <si>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</si>
  <si>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</si>
  <si>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</si>
  <si>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</si>
  <si>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</si>
  <si>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</si>
  <si>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</si>
  <si>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</si>
  <si>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</si>
  <si>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</si>
  <si>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</si>
  <si>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</si>
  <si>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</si>
  <si>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</si>
  <si>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</si>
  <si>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</si>
  <si>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</si>
  <si>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</si>
  <si>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</si>
  <si>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</si>
  <si>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</si>
  <si>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</si>
  <si>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</si>
  <si>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</si>
  <si>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</si>
  <si>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</si>
  <si>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</si>
  <si>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</si>
  <si>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</si>
  <si>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</si>
  <si>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</si>
  <si>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</si>
  <si>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</si>
  <si>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</si>
  <si>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</si>
  <si>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</si>
  <si>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</si>
  <si>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</si>
  <si>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</si>
  <si>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</si>
  <si>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</si>
  <si>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</si>
  <si>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</si>
  <si>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</si>
  <si>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</si>
  <si>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</si>
  <si>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</si>
  <si>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</si>
  <si>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</si>
  <si>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</si>
  <si>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</si>
  <si>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</si>
  <si>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</si>
  <si>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</si>
  <si>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</si>
  <si>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</si>
  <si>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</si>
  <si>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</si>
  <si>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</si>
  <si>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</si>
  <si>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</si>
  <si>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</si>
  <si>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</si>
  <si>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</si>
  <si>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</si>
  <si>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</si>
  <si>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</si>
  <si>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</si>
  <si>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</si>
  <si>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</si>
  <si>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</si>
  <si>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</si>
  <si>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</si>
  <si>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</si>
  <si>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</si>
  <si>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</si>
  <si>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</si>
  <si>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</si>
  <si>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</si>
  <si>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</si>
  <si>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</si>
  <si>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</si>
  <si>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</si>
  <si>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</si>
  <si>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</si>
  <si>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</si>
  <si>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</si>
  <si>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</si>
  <si>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</si>
  <si>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</si>
  <si>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</si>
  <si>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</si>
  <si>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</si>
  <si>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</si>
  <si>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</si>
  <si>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</si>
  <si>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</si>
  <si>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</si>
  <si>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</si>
  <si>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</si>
  <si>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</si>
  <si>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</si>
  <si>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</si>
  <si>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</si>
  <si>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</si>
  <si>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</si>
  <si>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</si>
  <si>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</si>
  <si>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</si>
  <si>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</si>
  <si>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</si>
  <si>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</si>
  <si>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</si>
  <si>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</si>
  <si>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</si>
  <si>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</si>
  <si>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</si>
  <si>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</si>
  <si>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</si>
  <si>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</si>
  <si>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</si>
  <si>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</si>
  <si>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</si>
  <si>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</si>
  <si>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</si>
  <si>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</si>
  <si>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</si>
  <si>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</si>
  <si>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</si>
  <si>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</si>
  <si>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</si>
  <si>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</si>
  <si>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</si>
  <si>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</si>
  <si>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</si>
  <si>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</si>
  <si>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</si>
  <si>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</si>
  <si>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</si>
  <si>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</si>
  <si>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</si>
  <si>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</si>
  <si>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</si>
  <si>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</si>
  <si>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</si>
  <si>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</si>
  <si>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</si>
  <si>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</si>
  <si>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</si>
  <si>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</si>
  <si>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</si>
  <si>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</si>
  <si>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</si>
  <si>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</si>
  <si>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</si>
  <si>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</si>
  <si>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</si>
  <si>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</si>
  <si>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</si>
  <si>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</si>
  <si>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</si>
  <si>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</si>
  <si>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</si>
  <si>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</si>
  <si>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</si>
  <si>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</si>
  <si>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</si>
  <si>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</si>
  <si>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</si>
  <si>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</si>
  <si>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</si>
  <si>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</si>
  <si>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</si>
  <si>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</si>
  <si>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</si>
  <si>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</si>
  <si>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</si>
  <si>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</si>
  <si>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</si>
  <si>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</si>
  <si>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</si>
  <si>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</si>
  <si>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</si>
  <si>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</si>
  <si>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</si>
  <si>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</si>
  <si>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</si>
  <si>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</si>
  <si>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</si>
  <si>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</si>
  <si>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</si>
  <si>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</si>
  <si>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</si>
  <si>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</si>
  <si>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</si>
  <si>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</si>
  <si>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</si>
  <si>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</si>
  <si>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</si>
  <si>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</si>
  <si>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</si>
  <si>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</si>
  <si>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</si>
  <si>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</si>
  <si>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</si>
  <si>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</si>
  <si>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</si>
  <si>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</si>
  <si>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</si>
  <si>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</si>
  <si>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</si>
  <si>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</si>
  <si>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</si>
  <si>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</si>
  <si>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</si>
  <si>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</si>
  <si>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</si>
  <si>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</si>
  <si>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</si>
  <si>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</si>
  <si>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</si>
  <si>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</si>
  <si>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</si>
  <si>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</si>
  <si>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</si>
  <si>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</si>
  <si>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</si>
  <si>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</si>
  <si>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</si>
  <si>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</si>
  <si>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</si>
  <si>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</si>
  <si>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</si>
  <si>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</si>
  <si>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</si>
  <si>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</si>
  <si>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</si>
  <si>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</si>
  <si>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</si>
  <si>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</si>
  <si>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</si>
  <si>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</si>
  <si>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</si>
  <si>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</si>
  <si>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</si>
  <si>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</si>
  <si>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</si>
  <si>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</si>
  <si>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</si>
  <si>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</si>
  <si>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</si>
  <si>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</si>
  <si>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</si>
  <si>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</si>
  <si>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</si>
  <si>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</si>
  <si>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</si>
  <si>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</si>
  <si>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</si>
  <si>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</si>
  <si>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</si>
  <si>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</si>
  <si>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</si>
  <si>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</si>
  <si>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</si>
  <si>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</si>
  <si>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</si>
  <si>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</si>
  <si>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</si>
  <si>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</si>
  <si>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</si>
  <si>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</si>
  <si>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</si>
  <si>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</si>
  <si>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</si>
  <si>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</si>
  <si>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</si>
  <si>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</si>
  <si>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</si>
  <si>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</si>
  <si>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</si>
  <si>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</si>
  <si>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</si>
  <si>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</si>
  <si>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</si>
  <si>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</si>
  <si>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</si>
  <si>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</si>
  <si>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</si>
  <si>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</si>
  <si>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</si>
  <si>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</si>
  <si>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</si>
  <si>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</si>
  <si>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</si>
  <si>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</si>
  <si>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</si>
  <si>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</si>
  <si>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</si>
  <si>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</si>
  <si>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</si>
  <si>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</si>
  <si>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</si>
  <si>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</si>
  <si>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</si>
  <si>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</si>
  <si>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</si>
  <si>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</si>
  <si>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</si>
  <si>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</si>
  <si>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</si>
  <si>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</si>
  <si>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</si>
  <si>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</si>
  <si>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</si>
  <si>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</si>
  <si>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</si>
  <si>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</si>
  <si>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</si>
  <si>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</si>
  <si>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</si>
  <si>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</si>
  <si>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</si>
  <si>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</si>
  <si>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</si>
  <si>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</si>
  <si>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</si>
  <si>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</si>
  <si>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</si>
  <si>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</si>
  <si>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</si>
  <si>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</si>
  <si>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</si>
  <si>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</si>
  <si>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</si>
  <si>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</si>
  <si>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</si>
  <si>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</si>
  <si>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</si>
  <si>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</si>
  <si>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</si>
  <si>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</si>
  <si>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</si>
  <si>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</si>
  <si>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</si>
  <si>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</si>
  <si>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</si>
  <si>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</si>
  <si>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</si>
  <si>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</si>
  <si>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</si>
  <si>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</si>
  <si>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</si>
  <si>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</si>
  <si>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</si>
  <si>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</si>
  <si>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</si>
  <si>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</si>
  <si>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</si>
  <si>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</si>
  <si>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</si>
  <si>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</si>
  <si>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</si>
  <si>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</si>
  <si>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</si>
  <si>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</si>
  <si>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</si>
  <si>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</si>
  <si>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</si>
  <si>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</si>
  <si>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</si>
  <si>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</si>
  <si>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</si>
  <si>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</si>
  <si>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</si>
  <si>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</si>
  <si>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</si>
  <si>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</si>
  <si>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</si>
  <si>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</si>
  <si>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</si>
  <si>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</si>
  <si>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</si>
  <si>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</si>
  <si>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</si>
  <si>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</si>
  <si>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</si>
  <si>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</si>
  <si>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</si>
  <si>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</si>
  <si>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</si>
  <si>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</si>
  <si>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</si>
  <si>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</si>
  <si>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</si>
  <si>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</si>
  <si>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</si>
  <si>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</si>
  <si>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</si>
  <si>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</si>
  <si>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</si>
  <si>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</si>
  <si>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</si>
  <si>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</si>
  <si>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</si>
  <si>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</si>
  <si>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</si>
  <si>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</si>
  <si>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</si>
  <si>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</si>
  <si>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</si>
  <si>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</si>
  <si>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</si>
  <si>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</si>
  <si>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</si>
  <si>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</si>
  <si>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</si>
  <si>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</si>
  <si>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</si>
  <si>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</si>
  <si>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</si>
  <si>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</si>
  <si>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</si>
  <si>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</si>
  <si>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</si>
  <si>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</si>
  <si>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</si>
  <si>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</si>
  <si>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</si>
  <si>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</si>
  <si>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</si>
  <si>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</si>
  <si>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</si>
  <si>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</si>
  <si>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</si>
  <si>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</si>
  <si>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</si>
  <si>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</si>
  <si>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</si>
  <si>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</si>
  <si>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</si>
  <si>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</si>
  <si>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</si>
  <si>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</si>
  <si>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</si>
  <si>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</si>
  <si>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</si>
  <si>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</si>
  <si>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</si>
  <si>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</si>
  <si>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</si>
  <si>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</si>
  <si>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</si>
  <si>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</si>
  <si>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</si>
  <si>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</si>
  <si>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</si>
  <si>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</si>
  <si>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</si>
  <si>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</si>
  <si>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</si>
  <si>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</si>
  <si>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</si>
  <si>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</si>
  <si>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</si>
  <si>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</si>
  <si>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</si>
  <si>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</si>
  <si>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</si>
  <si>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</si>
  <si>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</si>
  <si>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</si>
  <si>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</si>
  <si>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</si>
  <si>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</si>
  <si>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</si>
  <si>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</si>
  <si>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</si>
  <si>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</si>
  <si>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</si>
  <si>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</si>
  <si>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</si>
  <si>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</si>
  <si>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</si>
  <si>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</si>
  <si>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</si>
  <si>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</si>
  <si>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</si>
  <si>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</si>
  <si>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</si>
  <si>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</si>
  <si>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</si>
  <si>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</si>
  <si>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</si>
  <si>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</si>
  <si>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</si>
  <si>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</si>
  <si>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</si>
  <si>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</si>
  <si>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</si>
  <si>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</si>
  <si>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</si>
  <si>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</si>
  <si>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</si>
  <si>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</si>
  <si>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</si>
  <si>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</si>
  <si>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</si>
  <si>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</si>
  <si>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</si>
  <si>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</si>
  <si>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</si>
  <si>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</si>
  <si>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</si>
  <si>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</si>
  <si>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</si>
  <si>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</si>
  <si>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</si>
  <si>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</si>
  <si>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</si>
  <si>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</si>
  <si>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</si>
  <si>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</si>
  <si>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</si>
  <si>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</si>
  <si>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</si>
  <si>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</si>
  <si>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</si>
  <si>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</si>
  <si>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</si>
  <si>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</si>
  <si>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</si>
  <si>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</si>
  <si>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</si>
  <si>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</si>
  <si>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</si>
  <si>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</si>
  <si>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</si>
  <si>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</si>
  <si>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</si>
  <si>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</si>
  <si>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</si>
  <si>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</si>
  <si>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</si>
  <si>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</si>
  <si>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</si>
  <si>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</si>
  <si>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</si>
  <si>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</si>
  <si>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</si>
  <si>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</si>
  <si>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</si>
  <si>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</si>
  <si>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</si>
  <si>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</si>
  <si>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</si>
  <si>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</si>
  <si>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</si>
  <si>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</si>
  <si>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</si>
  <si>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</si>
  <si>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</si>
  <si>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</si>
  <si>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</si>
  <si>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</si>
  <si>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</si>
  <si>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</si>
  <si>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</si>
  <si>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</si>
  <si>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</si>
  <si>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</si>
  <si>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</si>
  <si>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</si>
  <si>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</si>
  <si>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</si>
  <si>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</si>
  <si>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</si>
  <si>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</si>
  <si>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</si>
  <si>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</si>
  <si>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</si>
  <si>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</si>
  <si>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</si>
  <si>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</si>
  <si>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</si>
  <si>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</si>
  <si>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</si>
  <si>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</si>
  <si>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</si>
  <si>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</si>
  <si>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</si>
  <si>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</si>
  <si>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</si>
  <si>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</si>
  <si>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</si>
  <si>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</si>
  <si>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</si>
  <si>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</si>
  <si>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</si>
  <si>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</si>
  <si>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</si>
  <si>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</si>
  <si>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</si>
  <si>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</si>
  <si>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</si>
  <si>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</si>
  <si>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</si>
  <si>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</si>
  <si>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</si>
  <si>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</si>
  <si>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</si>
  <si>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</si>
  <si>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</si>
  <si>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</si>
  <si>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</si>
  <si>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</si>
  <si>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</si>
  <si>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</si>
  <si>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</si>
  <si>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</si>
  <si>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</si>
  <si>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</si>
  <si>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</si>
  <si>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</si>
  <si>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</si>
  <si>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</si>
  <si>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</si>
  <si>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</si>
  <si>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</si>
  <si>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</si>
  <si>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</si>
  <si>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</si>
  <si>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</si>
  <si>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</si>
  <si>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</si>
  <si>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</si>
  <si>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</si>
  <si>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</si>
  <si>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</si>
  <si>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</si>
  <si>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</si>
  <si>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</si>
  <si>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</si>
  <si>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</si>
  <si>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</si>
  <si>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</si>
  <si>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</si>
  <si>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</si>
  <si>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</si>
  <si>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</si>
  <si>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</si>
  <si>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</si>
  <si>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</si>
  <si>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</si>
  <si>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</si>
  <si>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</si>
  <si>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</si>
  <si>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</si>
  <si>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</si>
  <si>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</si>
  <si>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</si>
  <si>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</si>
  <si>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</si>
  <si>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</si>
  <si>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</si>
  <si>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</si>
  <si>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</si>
  <si>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</si>
  <si>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</si>
  <si>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</si>
  <si>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</si>
  <si>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</si>
  <si>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</si>
  <si>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</si>
  <si>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</si>
  <si>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</si>
  <si>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</si>
  <si>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</si>
  <si>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</si>
  <si>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</si>
  <si>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</si>
  <si>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</si>
  <si>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</si>
  <si>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</si>
  <si>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</si>
  <si>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</si>
  <si>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</si>
  <si>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</si>
  <si>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</si>
  <si>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</si>
  <si>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</si>
  <si>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</si>
  <si>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</si>
  <si>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</si>
  <si>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</si>
  <si>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</si>
  <si>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</si>
  <si>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</si>
  <si>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</si>
  <si>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</si>
  <si>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</si>
  <si>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</si>
  <si>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</si>
  <si>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</si>
  <si>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</si>
  <si>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</si>
  <si>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</si>
  <si>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</si>
  <si>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</si>
  <si>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</si>
  <si>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</si>
  <si>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</si>
  <si>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</si>
  <si>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</si>
  <si>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</si>
  <si>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</si>
  <si>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</si>
  <si>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</si>
  <si>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</si>
  <si>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</si>
  <si>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</si>
  <si>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</si>
  <si>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</si>
  <si>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</si>
  <si>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</si>
  <si>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</si>
  <si>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</si>
  <si>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</si>
  <si>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</si>
  <si>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</si>
  <si>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</si>
  <si>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</si>
  <si>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</si>
  <si>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</si>
  <si>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</si>
  <si>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</si>
  <si>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</si>
  <si>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</si>
  <si>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</si>
  <si>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</si>
  <si>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</si>
  <si>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</si>
  <si>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</si>
  <si>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</si>
  <si>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</si>
  <si>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</si>
  <si>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</si>
  <si>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</si>
  <si>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</si>
  <si>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</si>
  <si>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</si>
  <si>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</si>
  <si>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</si>
  <si>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</si>
  <si>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</si>
  <si>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</si>
  <si>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</si>
  <si>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</si>
  <si>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</si>
  <si>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</si>
  <si>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</si>
  <si>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</si>
  <si>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</si>
  <si>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</si>
  <si>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</si>
  <si>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</si>
  <si>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</si>
  <si>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</si>
  <si>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</si>
  <si>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</si>
  <si>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</si>
  <si>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</si>
  <si>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</si>
  <si>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</si>
  <si>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</si>
  <si>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</si>
  <si>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</si>
  <si>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</si>
  <si>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</si>
  <si>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</si>
  <si>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</si>
  <si>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</si>
  <si>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</si>
  <si>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</si>
  <si>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</si>
  <si>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</si>
  <si>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</si>
  <si>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</si>
  <si>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</si>
  <si>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</si>
  <si>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</si>
  <si>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</si>
  <si>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</si>
  <si>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</si>
  <si>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</si>
  <si>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</si>
  <si>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</si>
  <si>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</si>
  <si>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</si>
  <si>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</si>
  <si>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</si>
  <si>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</si>
  <si>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</si>
  <si>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</si>
  <si>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</si>
  <si>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</si>
  <si>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</si>
  <si>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</si>
  <si>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</si>
  <si>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</si>
  <si>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</si>
  <si>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</si>
  <si>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</si>
  <si>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</si>
  <si>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</si>
  <si>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</si>
  <si>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</si>
  <si>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</si>
  <si>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</si>
  <si>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</si>
  <si>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</si>
  <si>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</si>
  <si>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</si>
  <si>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</si>
  <si>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</si>
  <si>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</si>
  <si>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</si>
  <si>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</si>
  <si>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</si>
  <si>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</si>
  <si>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</si>
  <si>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</si>
  <si>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</si>
  <si>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</si>
  <si>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</si>
  <si>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</si>
  <si>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</si>
  <si>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</si>
  <si>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</si>
  <si>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</si>
  <si>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</si>
  <si>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</si>
  <si>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</si>
  <si>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</si>
  <si>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</si>
  <si>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</si>
  <si>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</si>
  <si>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</si>
  <si>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</si>
  <si>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</si>
  <si>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</si>
  <si>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</si>
  <si>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</si>
  <si>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</si>
  <si>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</si>
  <si>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</si>
  <si>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</si>
  <si>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</si>
  <si>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</si>
  <si>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</si>
  <si>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</si>
  <si>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</si>
  <si>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</si>
  <si>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</si>
  <si>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</si>
  <si>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</si>
  <si>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</si>
  <si>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</si>
  <si>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</si>
  <si>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</si>
  <si>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</si>
  <si>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</si>
  <si>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</si>
  <si>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</si>
  <si>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</si>
  <si>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</si>
  <si>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</si>
  <si>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</si>
  <si>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</si>
  <si>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</si>
  <si>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</si>
  <si>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</si>
  <si>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</si>
  <si>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</si>
  <si>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</si>
  <si>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</si>
  <si>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</si>
  <si>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</si>
  <si>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</si>
  <si>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</si>
  <si>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</si>
  <si>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</si>
  <si>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</si>
  <si>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</si>
  <si>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</si>
  <si>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</si>
  <si>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</si>
  <si>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</si>
  <si>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</si>
  <si>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</si>
  <si>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</si>
  <si>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</si>
  <si>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</si>
  <si>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</si>
  <si>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</si>
  <si>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</si>
  <si>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</si>
  <si>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</si>
  <si>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</si>
  <si>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</si>
  <si>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</si>
  <si>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</si>
  <si>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</si>
  <si>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</si>
  <si>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</si>
  <si>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</si>
  <si>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</si>
  <si>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</si>
  <si>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</si>
  <si>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</si>
  <si>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</si>
  <si>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</si>
  <si>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</si>
  <si>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</si>
  <si>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</si>
  <si>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</si>
  <si>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</si>
  <si>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</si>
  <si>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</si>
  <si>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</si>
  <si>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</si>
  <si>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</si>
  <si>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</si>
  <si>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</si>
  <si>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</si>
  <si>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</si>
  <si>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</si>
  <si>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</si>
  <si>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</si>
  <si>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</si>
  <si>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</si>
  <si>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</si>
  <si>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</si>
  <si>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</si>
  <si>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</si>
  <si>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</si>
  <si>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</si>
  <si>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</si>
  <si>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</si>
  <si>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</si>
  <si>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</si>
  <si>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</si>
  <si>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</si>
  <si>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</si>
  <si>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</si>
  <si>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</si>
  <si>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</si>
  <si>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</si>
  <si>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</si>
  <si>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</si>
  <si>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</si>
  <si>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</si>
  <si>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</si>
  <si>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</si>
  <si>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</si>
  <si>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</si>
  <si>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</si>
  <si>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</si>
  <si>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</si>
  <si>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</si>
  <si>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</si>
  <si>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</si>
  <si>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</si>
  <si>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</si>
  <si>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</si>
  <si>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</si>
  <si>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</si>
  <si>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</si>
  <si>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</si>
  <si>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</si>
  <si>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</si>
  <si>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</si>
  <si>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</si>
  <si>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</si>
  <si>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</si>
  <si>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</si>
  <si>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</si>
  <si>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</si>
  <si>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</si>
  <si>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</si>
  <si>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</si>
  <si>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</si>
  <si>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</si>
  <si>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</si>
  <si>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</si>
  <si>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</si>
  <si>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</si>
  <si>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</si>
  <si>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</si>
  <si>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</si>
  <si>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</si>
  <si>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</si>
  <si>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</si>
  <si>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</si>
  <si>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</si>
  <si>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</si>
  <si>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</si>
  <si>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</si>
  <si>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</si>
  <si>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</si>
  <si>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</si>
  <si>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</si>
  <si>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</si>
  <si>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</si>
  <si>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</si>
  <si>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</si>
  <si>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</si>
  <si>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</si>
  <si>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</si>
  <si>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</si>
  <si>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</si>
  <si>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</si>
  <si>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</si>
  <si>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</si>
  <si>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</si>
  <si>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</si>
  <si>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</si>
  <si>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</si>
  <si>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</si>
  <si>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</si>
  <si>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</si>
  <si>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</si>
  <si>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</si>
  <si>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</si>
  <si>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</si>
  <si>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</si>
  <si>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</si>
  <si>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</si>
  <si>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</si>
  <si>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</si>
  <si>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</si>
  <si>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</si>
  <si>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</si>
  <si>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</si>
  <si>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</si>
  <si>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</si>
  <si>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</si>
  <si>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</si>
  <si>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</si>
  <si>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</si>
  <si>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</si>
  <si>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</si>
  <si>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</si>
  <si>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</si>
  <si>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</si>
  <si>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</si>
  <si>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</si>
  <si>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</si>
  <si>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</si>
  <si>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</si>
  <si>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</si>
  <si>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</si>
  <si>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</si>
  <si>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</si>
  <si>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</si>
  <si>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</si>
  <si>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</si>
  <si>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</si>
  <si>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</si>
  <si>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</si>
  <si>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</si>
  <si>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</si>
  <si>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</si>
  <si>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</si>
  <si>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</si>
  <si>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</si>
  <si>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</si>
  <si>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</si>
  <si>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</si>
  <si>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</si>
  <si>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</si>
  <si>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</si>
  <si>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</si>
  <si>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</si>
  <si>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</si>
  <si>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</si>
  <si>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</si>
  <si>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</si>
  <si>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</si>
  <si>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</si>
  <si>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</si>
  <si>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</si>
  <si>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</si>
  <si>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</si>
  <si>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</si>
  <si>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</si>
  <si>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</si>
  <si>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</si>
  <si>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</si>
  <si>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</si>
  <si>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</si>
  <si>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</si>
  <si>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</si>
  <si>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</si>
  <si>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</si>
  <si>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</si>
  <si>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</si>
  <si>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</si>
  <si>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</si>
  <si>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</si>
  <si>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</si>
  <si>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</si>
  <si>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</si>
  <si>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</si>
  <si>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</si>
  <si>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</si>
  <si>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</si>
  <si>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</si>
  <si>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</si>
  <si>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</si>
  <si>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</si>
  <si>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</si>
  <si>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</si>
  <si>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</si>
  <si>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</si>
  <si>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</si>
  <si>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</si>
  <si>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</si>
  <si>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</si>
  <si>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</si>
  <si>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</si>
  <si>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</si>
  <si>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</si>
  <si>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</si>
  <si>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</si>
  <si>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</si>
  <si>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</si>
  <si>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</si>
  <si>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</si>
  <si>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</si>
  <si>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</si>
  <si>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</si>
  <si>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</si>
  <si>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</si>
  <si>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</si>
  <si>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</si>
  <si>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</si>
  <si>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</si>
  <si>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</si>
  <si>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</si>
  <si>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</si>
  <si>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</si>
  <si>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</si>
  <si>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</si>
  <si>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</si>
  <si>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</si>
  <si>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</si>
  <si>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</si>
  <si>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</si>
  <si>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</si>
  <si>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</si>
  <si>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</si>
  <si>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</si>
  <si>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</si>
  <si>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</si>
  <si>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</si>
  <si>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</si>
  <si>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</si>
  <si>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</si>
  <si>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</si>
  <si>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</si>
  <si>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</si>
  <si>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</si>
  <si>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</si>
  <si>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</si>
  <si>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</si>
  <si>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</si>
  <si>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</si>
  <si>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</si>
  <si>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</si>
  <si>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</si>
  <si>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</si>
  <si>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</si>
  <si>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</si>
  <si>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</si>
  <si>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</si>
  <si>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</si>
  <si>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</si>
  <si>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</si>
  <si>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</si>
  <si>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</si>
  <si>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</si>
  <si>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</si>
  <si>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</si>
  <si>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</si>
  <si>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</si>
  <si>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</si>
  <si>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</si>
  <si>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</si>
  <si>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</si>
  <si>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</si>
  <si>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</si>
  <si>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</si>
  <si>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</si>
  <si>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</si>
  <si>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</si>
  <si>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</si>
  <si>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</si>
  <si>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</si>
  <si>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</si>
  <si>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</si>
  <si>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</si>
  <si>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</si>
  <si>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</si>
  <si>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</si>
  <si>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</si>
  <si>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</si>
  <si>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</si>
  <si>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</si>
  <si>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</si>
  <si>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</si>
  <si>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</si>
  <si>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</si>
  <si>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</si>
  <si>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</si>
  <si>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</si>
  <si>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</si>
  <si>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</si>
  <si>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</si>
  <si>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</si>
  <si>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</si>
  <si>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</si>
  <si>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</si>
  <si>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</si>
  <si>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</si>
  <si>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</si>
  <si>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</si>
  <si>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</si>
  <si>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</si>
  <si>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</si>
  <si>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</si>
  <si>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</si>
  <si>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</si>
  <si>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</si>
  <si>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</si>
  <si>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</si>
  <si>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</si>
  <si>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</si>
  <si>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</si>
  <si>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</si>
  <si>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</si>
  <si>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</si>
  <si>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</si>
  <si>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</si>
  <si>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</si>
  <si>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</si>
  <si>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</si>
  <si>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</si>
  <si>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</si>
  <si>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</si>
  <si>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</si>
  <si>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</si>
  <si>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</si>
  <si>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</si>
  <si>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</si>
  <si>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</si>
  <si>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</si>
  <si>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</si>
  <si>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</si>
  <si>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</si>
  <si>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</si>
  <si>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</si>
  <si>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</si>
  <si>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</si>
  <si>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</si>
  <si>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</si>
  <si>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</si>
  <si>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</si>
  <si>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</si>
  <si>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</si>
  <si>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</si>
  <si>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</si>
  <si>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</si>
  <si>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</si>
  <si>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</si>
  <si>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</si>
  <si>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</si>
  <si>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</si>
  <si>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</si>
  <si>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</si>
  <si>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</si>
  <si>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</si>
  <si>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</si>
  <si>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</si>
  <si>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</si>
  <si>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</si>
  <si>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</si>
  <si>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</si>
  <si>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</si>
  <si>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</si>
  <si>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</si>
  <si>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</si>
  <si>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</si>
  <si>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</si>
  <si>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</si>
  <si>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</si>
  <si>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</si>
  <si>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</si>
  <si>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</si>
  <si>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</si>
  <si>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</si>
  <si>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</si>
  <si>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</si>
  <si>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</si>
  <si>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</si>
  <si>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</si>
  <si>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</si>
  <si>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</si>
  <si>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</si>
  <si>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</si>
  <si>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</si>
  <si>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</si>
  <si>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</si>
  <si>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</si>
  <si>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</si>
  <si>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</si>
  <si>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</si>
  <si>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</si>
  <si>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</si>
  <si>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</si>
  <si>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</si>
  <si>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</si>
  <si>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</si>
  <si>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</si>
  <si>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</si>
  <si>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</si>
  <si>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</si>
  <si>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</si>
  <si>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</si>
  <si>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</si>
  <si>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</si>
  <si>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</si>
  <si>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</si>
  <si>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</si>
  <si>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</si>
  <si>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</si>
  <si>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</si>
  <si>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</si>
  <si>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</si>
  <si>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</si>
  <si>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</si>
  <si>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</si>
  <si>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</si>
  <si>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</si>
  <si>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</si>
  <si>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</si>
  <si>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</si>
  <si>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</si>
  <si>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</si>
  <si>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</si>
  <si>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</si>
  <si>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</si>
  <si>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</si>
  <si>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</si>
  <si>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</si>
  <si>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</si>
  <si>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</si>
  <si>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</si>
  <si>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</si>
  <si>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</si>
  <si>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</si>
  <si>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</si>
  <si>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</si>
  <si>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</si>
  <si>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</si>
  <si>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</si>
  <si>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</si>
  <si>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</si>
  <si>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</si>
  <si>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</si>
  <si>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</si>
  <si>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</si>
  <si>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</si>
  <si>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</si>
  <si>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</si>
  <si>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</si>
  <si>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</si>
  <si>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</si>
  <si>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</si>
  <si>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</si>
  <si>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</si>
  <si>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</si>
  <si>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</si>
  <si>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</si>
  <si>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</si>
  <si>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</si>
  <si>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</si>
  <si>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</si>
  <si>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</si>
  <si>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</si>
  <si>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</si>
  <si>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</si>
  <si>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</si>
  <si>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</si>
  <si>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</si>
  <si>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</si>
  <si>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</si>
  <si>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</si>
  <si>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</si>
  <si>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</si>
  <si>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</si>
  <si>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</si>
  <si>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</si>
  <si>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</si>
  <si>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</si>
  <si>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</si>
  <si>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</si>
  <si>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</si>
  <si>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</si>
  <si>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</si>
  <si>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</si>
  <si>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</si>
  <si>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</si>
  <si>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</si>
  <si>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</si>
  <si>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</si>
  <si>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</si>
  <si>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</si>
  <si>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</si>
  <si>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</si>
  <si>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</si>
  <si>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</si>
  <si>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</si>
  <si>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</si>
  <si>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</si>
  <si>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</si>
  <si>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</si>
  <si>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</si>
  <si>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</si>
  <si>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</si>
  <si>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</si>
  <si>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</si>
  <si>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</si>
  <si>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</si>
  <si>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</si>
  <si>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</si>
  <si>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</si>
  <si>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</si>
  <si>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</si>
  <si>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</si>
  <si>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</si>
  <si>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</si>
  <si>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</si>
  <si>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</si>
  <si>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</si>
  <si>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</si>
  <si>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</si>
  <si>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</si>
  <si>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</si>
  <si>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</si>
  <si>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</si>
  <si>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</si>
  <si>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</si>
  <si>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</si>
  <si>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</si>
  <si>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</si>
  <si>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</si>
  <si>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</si>
  <si>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</si>
  <si>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</si>
  <si>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</si>
  <si>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</si>
  <si>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</si>
  <si>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</si>
  <si>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</si>
  <si>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</si>
  <si>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</si>
  <si>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</si>
  <si>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</si>
  <si>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</si>
  <si>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</si>
  <si>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</si>
  <si>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</si>
  <si>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</si>
  <si>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</si>
  <si>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</si>
  <si>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</si>
  <si>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</si>
  <si>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</si>
  <si>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</si>
  <si>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</si>
  <si>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</si>
  <si>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</si>
  <si>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</si>
  <si>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</si>
  <si>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</si>
  <si>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</si>
  <si>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</si>
  <si>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</si>
  <si>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</si>
  <si>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</si>
  <si>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</si>
  <si>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</si>
  <si>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</si>
  <si>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</si>
  <si>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</si>
  <si>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</si>
  <si>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</si>
  <si>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</si>
  <si>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</si>
  <si>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</si>
  <si>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</si>
  <si>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</si>
  <si>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</si>
  <si>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</si>
  <si>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</si>
  <si>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</si>
  <si>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</si>
  <si>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</si>
  <si>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</si>
  <si>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</si>
  <si>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</si>
  <si>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</si>
  <si>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</si>
  <si>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</si>
  <si>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</si>
  <si>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</si>
  <si>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</si>
  <si>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</si>
  <si>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</si>
  <si>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</si>
  <si>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</si>
  <si>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</si>
  <si>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</si>
  <si>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</si>
  <si>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</si>
  <si>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</si>
  <si>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</si>
  <si>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</si>
  <si>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</si>
  <si>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</si>
  <si>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</si>
  <si>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</si>
  <si>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</si>
  <si>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</si>
  <si>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</si>
  <si>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</si>
  <si>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</si>
  <si>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</si>
  <si>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</si>
  <si>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</si>
  <si>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</si>
  <si>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</si>
  <si>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</si>
  <si>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</si>
  <si>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</si>
  <si>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</si>
  <si>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</si>
  <si>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</si>
  <si>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</si>
  <si>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</si>
  <si>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</si>
  <si>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</si>
  <si>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</si>
  <si>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</si>
  <si>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</si>
  <si>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</si>
  <si>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</si>
  <si>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</si>
  <si>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</si>
  <si>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</si>
  <si>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</si>
  <si>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</si>
  <si>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</si>
  <si>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</si>
  <si>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</si>
  <si>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</si>
  <si>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</si>
  <si>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</si>
  <si>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</si>
  <si>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</si>
  <si>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</si>
  <si>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</si>
  <si>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</si>
  <si>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</si>
  <si>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</si>
  <si>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</si>
  <si>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</si>
  <si>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</si>
  <si>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</si>
  <si>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</si>
  <si>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</si>
  <si>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</si>
  <si>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</si>
  <si>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</si>
  <si>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</si>
  <si>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</si>
  <si>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</si>
  <si>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</si>
  <si>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</si>
  <si>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</si>
  <si>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</si>
  <si>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</si>
  <si>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</si>
  <si>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</si>
  <si>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</si>
  <si>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</si>
  <si>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</si>
  <si>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</si>
  <si>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</si>
  <si>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</si>
  <si>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</si>
  <si>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</si>
  <si>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</si>
  <si>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</si>
  <si>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</si>
  <si>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</si>
  <si>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</si>
  <si>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</si>
  <si>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</si>
  <si>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</si>
  <si>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</si>
  <si>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</si>
  <si>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</si>
  <si>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</si>
  <si>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</si>
  <si>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</si>
  <si>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</si>
  <si>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</si>
  <si>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</si>
  <si>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</si>
  <si>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</si>
  <si>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</si>
  <si>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</si>
  <si>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</si>
  <si>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</si>
  <si>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</si>
  <si>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</si>
  <si>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</si>
  <si>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</si>
  <si>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</si>
  <si>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</si>
  <si>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</si>
  <si>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</si>
  <si>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</si>
  <si>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</si>
  <si>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</si>
  <si>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</si>
  <si>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</si>
  <si>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</si>
  <si>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</si>
  <si>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</si>
  <si>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</si>
  <si>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</si>
  <si>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</si>
  <si>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</si>
  <si>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</si>
  <si>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</si>
  <si>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</si>
  <si>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</si>
  <si>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</si>
  <si>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</si>
  <si>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</si>
  <si>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</si>
  <si>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</si>
  <si>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</si>
  <si>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</si>
  <si>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</si>
  <si>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</si>
  <si>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</si>
  <si>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</si>
  <si>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</si>
  <si>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</si>
  <si>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</si>
  <si>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</si>
  <si>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</si>
  <si>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</si>
  <si>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</si>
  <si>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</si>
  <si>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</si>
  <si>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</si>
  <si>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</si>
  <si>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</si>
  <si>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</si>
  <si>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</si>
  <si>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</si>
  <si>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</si>
  <si>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</si>
  <si>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</si>
  <si>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</si>
  <si>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</si>
  <si>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</si>
  <si>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</si>
  <si>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</si>
  <si>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</si>
  <si>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</si>
  <si>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</si>
  <si>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</si>
  <si>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</si>
  <si>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</si>
  <si>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</si>
  <si>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</si>
  <si>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</si>
  <si>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</si>
  <si>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</si>
  <si>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</si>
  <si>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</si>
  <si>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</si>
  <si>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</si>
  <si>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</si>
  <si>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</si>
  <si>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</si>
  <si>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</si>
  <si>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</si>
  <si>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</si>
  <si>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</si>
  <si>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</si>
  <si>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</si>
  <si>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</si>
  <si>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</si>
  <si>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</si>
  <si>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</si>
  <si>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</si>
  <si>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</si>
  <si>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</si>
  <si>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</si>
  <si>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</si>
  <si>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</si>
  <si>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</si>
  <si>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</si>
  <si>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</si>
  <si>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</si>
  <si>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</si>
  <si>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</si>
  <si>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</si>
  <si>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</si>
  <si>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</si>
  <si>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</si>
  <si>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</si>
  <si>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</si>
  <si>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</si>
  <si>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</si>
  <si>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</si>
  <si>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</si>
  <si>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</si>
  <si>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</si>
  <si>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</si>
  <si>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</si>
  <si>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</si>
  <si>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</si>
  <si>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</si>
  <si>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</si>
  <si>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</si>
  <si>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</si>
  <si>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</si>
  <si>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</si>
  <si>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</si>
  <si>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</si>
  <si>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</si>
  <si>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</si>
  <si>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</si>
  <si>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</si>
  <si>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</si>
  <si>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</si>
  <si>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</si>
  <si>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</si>
  <si>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</si>
  <si>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</si>
  <si>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</si>
  <si>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</si>
  <si>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</si>
  <si>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</si>
  <si>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</si>
  <si>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</si>
  <si>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</si>
  <si>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</si>
  <si>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</si>
  <si>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</si>
  <si>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</si>
  <si>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</si>
  <si>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</si>
  <si>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</si>
  <si>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</si>
  <si>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</si>
  <si>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</si>
  <si>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</si>
  <si>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</si>
  <si>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</si>
  <si>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</si>
  <si>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</si>
  <si>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</si>
  <si>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</si>
  <si>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</si>
  <si>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</si>
  <si>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</si>
  <si>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</si>
  <si>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</si>
  <si>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</si>
  <si>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</si>
  <si>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</si>
  <si>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</si>
  <si>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</si>
  <si>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</si>
  <si>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</si>
  <si>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</si>
  <si>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</si>
  <si>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</si>
  <si>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</si>
  <si>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</si>
  <si>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</si>
  <si>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</si>
  <si>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</si>
  <si>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</si>
  <si>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</si>
  <si>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</si>
  <si>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</si>
  <si>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</si>
  <si>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</si>
  <si>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</si>
  <si>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</si>
  <si>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</si>
  <si>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</si>
  <si>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</si>
  <si>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</si>
  <si>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</si>
  <si>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</si>
  <si>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</si>
  <si>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</si>
  <si>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</si>
  <si>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</si>
  <si>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</si>
  <si>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</si>
  <si>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</si>
  <si>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</si>
  <si>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</si>
  <si>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</si>
  <si>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</si>
  <si>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</si>
  <si>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</si>
  <si>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</si>
  <si>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</si>
  <si>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</si>
  <si>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</si>
  <si>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</si>
  <si>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</si>
  <si>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</si>
  <si>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</si>
  <si>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</si>
  <si>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</si>
  <si>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</si>
  <si>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</si>
  <si>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</si>
  <si>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</si>
  <si>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</si>
  <si>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</si>
  <si>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</si>
  <si>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</si>
  <si>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</si>
  <si>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</si>
  <si>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</si>
  <si>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</si>
  <si>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</si>
  <si>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</si>
  <si>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</si>
  <si>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</si>
  <si>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</si>
  <si>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</si>
  <si>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</si>
  <si>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</si>
  <si>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</si>
  <si>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</si>
  <si>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</si>
  <si>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</si>
  <si>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</si>
  <si>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</si>
  <si>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</si>
  <si>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</si>
  <si>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</si>
  <si>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</si>
  <si>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</si>
  <si>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</si>
  <si>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</si>
  <si>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</si>
  <si>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</si>
  <si>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</si>
  <si>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</si>
  <si>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</si>
  <si>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</si>
  <si>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</si>
  <si>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</si>
  <si>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</si>
  <si>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</si>
  <si>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</si>
  <si>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</si>
  <si>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</si>
  <si>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</si>
  <si>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</si>
  <si>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</si>
  <si>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</si>
  <si>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</si>
  <si>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</si>
  <si>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</si>
  <si>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</si>
  <si>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</si>
  <si>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</si>
  <si>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</si>
  <si>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</si>
  <si>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</si>
  <si>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</si>
  <si>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</si>
  <si>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</si>
  <si>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</si>
  <si>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</si>
  <si>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</si>
  <si>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</si>
  <si>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</si>
  <si>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</si>
  <si>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</si>
  <si>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</si>
  <si>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</si>
  <si>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</si>
  <si>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</si>
  <si>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</si>
  <si>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</si>
  <si>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</si>
  <si>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</si>
  <si>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</si>
  <si>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</si>
  <si>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</si>
  <si>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</si>
  <si>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</si>
  <si>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</si>
  <si>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</si>
  <si>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</si>
  <si>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</si>
  <si>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</si>
  <si>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</si>
  <si>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</si>
  <si>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</si>
  <si>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</si>
  <si>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</si>
  <si>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</si>
  <si>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</si>
  <si>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</si>
  <si>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</si>
  <si>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</si>
  <si>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</si>
  <si>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</si>
  <si>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</si>
  <si>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</si>
  <si>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</si>
  <si>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</si>
  <si>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</si>
  <si>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</si>
  <si>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</si>
  <si>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</si>
  <si>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</si>
  <si>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</si>
  <si>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</si>
  <si>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</si>
  <si>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</si>
  <si>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</si>
  <si>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</si>
  <si>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</si>
  <si>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</si>
  <si>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</si>
  <si>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</si>
  <si>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</si>
  <si>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</si>
  <si>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</si>
  <si>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</si>
  <si>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</si>
  <si>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</si>
  <si>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</si>
  <si>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</si>
  <si>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</si>
  <si>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</si>
  <si>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</si>
  <si>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</si>
  <si>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</si>
  <si>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</si>
  <si>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</si>
  <si>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</si>
  <si>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</si>
  <si>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</si>
  <si>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</si>
  <si>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</si>
  <si>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</si>
  <si>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</si>
  <si>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</si>
  <si>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</si>
  <si>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</si>
  <si>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</si>
  <si>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</si>
  <si>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</si>
  <si>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</si>
  <si>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</si>
  <si>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</si>
  <si>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</si>
  <si>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</si>
  <si>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</si>
  <si>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</si>
  <si>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</si>
  <si>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</si>
  <si>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</si>
  <si>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</si>
  <si>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</si>
  <si>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</si>
  <si>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</si>
  <si>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</si>
  <si>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</si>
  <si>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</si>
  <si>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</si>
  <si>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</si>
  <si>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</si>
  <si>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</si>
  <si>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</si>
  <si>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</si>
  <si>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</si>
  <si>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</si>
  <si>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</si>
  <si>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</si>
  <si>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</si>
  <si>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</si>
  <si>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</si>
  <si>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</si>
  <si>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</si>
  <si>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</si>
  <si>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</si>
  <si>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</si>
  <si>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</si>
  <si>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</si>
  <si>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</si>
  <si>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</si>
  <si>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</si>
  <si>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</si>
  <si>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</si>
  <si>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</si>
  <si>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</si>
  <si>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</si>
  <si>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</si>
  <si>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</si>
  <si>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</si>
  <si>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</si>
  <si>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</si>
  <si>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</si>
  <si>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</si>
  <si>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</si>
  <si>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</si>
  <si>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</si>
  <si>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</si>
  <si>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</si>
  <si>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</si>
  <si>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</si>
  <si>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</si>
  <si>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</si>
  <si>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</si>
  <si>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</si>
  <si>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</si>
  <si>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</si>
  <si>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</si>
  <si>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</si>
  <si>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</si>
  <si>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</si>
  <si>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</si>
  <si>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</si>
  <si>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</si>
  <si>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</si>
  <si>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</si>
  <si>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</si>
  <si>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</si>
  <si>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</si>
  <si>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</si>
  <si>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</si>
  <si>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</si>
  <si>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</si>
  <si>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</si>
  <si>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</si>
  <si>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</si>
  <si>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</si>
  <si>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</si>
  <si>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</si>
  <si>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</si>
  <si>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</si>
  <si>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</si>
  <si>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</si>
  <si>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</si>
  <si>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</si>
  <si>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</si>
  <si>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</si>
  <si>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</si>
  <si>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</si>
  <si>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</si>
  <si>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</si>
  <si>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</si>
  <si>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</si>
  <si>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</si>
  <si>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</si>
  <si>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</si>
  <si>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</si>
  <si>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</si>
  <si>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</si>
  <si>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</si>
  <si>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</si>
  <si>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</si>
  <si>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</si>
  <si>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</si>
  <si>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</si>
  <si>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</si>
  <si>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</si>
  <si>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</si>
  <si>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</si>
  <si>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</si>
  <si>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</si>
  <si>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</si>
  <si>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</si>
  <si>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</si>
  <si>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</si>
  <si>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</si>
  <si>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</si>
  <si>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</si>
  <si>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</si>
  <si>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</si>
  <si>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</si>
  <si>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</si>
  <si>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</si>
  <si>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</si>
  <si>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</si>
  <si>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</si>
  <si>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</si>
  <si>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</si>
  <si>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</si>
  <si>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</si>
  <si>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</si>
  <si>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</si>
  <si>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</si>
  <si>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</si>
  <si>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</si>
  <si>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</si>
  <si>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</si>
  <si>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</si>
  <si>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</si>
  <si>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</si>
  <si>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</si>
  <si>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</si>
  <si>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</si>
  <si>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</si>
  <si>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</si>
  <si>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</si>
  <si>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</si>
  <si>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</si>
  <si>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</si>
  <si>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</si>
  <si>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</si>
  <si>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</si>
  <si>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</si>
  <si>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</si>
  <si>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</si>
  <si>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</si>
  <si>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</si>
  <si>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</si>
  <si>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</si>
  <si>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</si>
  <si>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</si>
  <si>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</si>
  <si>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</si>
  <si>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</si>
  <si>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</si>
  <si>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</si>
  <si>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</si>
  <si>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</si>
  <si>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</si>
  <si>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</si>
  <si>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</si>
  <si>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</si>
  <si>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</si>
  <si>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</si>
  <si>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</si>
  <si>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</si>
  <si>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</si>
  <si>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</si>
  <si>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</si>
  <si>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</si>
  <si>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</si>
  <si>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</si>
  <si>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</si>
  <si>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</si>
  <si>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</si>
  <si>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</si>
  <si>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</si>
  <si>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</si>
  <si>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</si>
  <si>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</si>
  <si>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</si>
  <si>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</si>
  <si>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</si>
  <si>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</si>
  <si>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</si>
  <si>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</si>
  <si>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</si>
  <si>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</si>
  <si>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</si>
  <si>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</si>
  <si>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</si>
  <si>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</si>
  <si>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</si>
  <si>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</si>
  <si>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</si>
  <si>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</si>
  <si>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</si>
  <si>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</si>
  <si>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</si>
  <si>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</si>
  <si>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</si>
  <si>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</si>
  <si>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</si>
  <si>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</si>
  <si>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</si>
  <si>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</si>
  <si>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</si>
  <si>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</si>
  <si>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</si>
  <si>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</si>
  <si>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</si>
  <si>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</si>
  <si>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</si>
  <si>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</si>
  <si>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</si>
  <si>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</si>
  <si>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</si>
  <si>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</si>
  <si>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</si>
  <si>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</si>
  <si>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</si>
  <si>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</si>
  <si>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</si>
  <si>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</si>
  <si>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</si>
  <si>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</si>
  <si>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</si>
  <si>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</si>
  <si>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</si>
  <si>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</si>
  <si>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</si>
  <si>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</si>
  <si>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</si>
  <si>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</si>
  <si>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</si>
  <si>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</si>
  <si>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</si>
  <si>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</si>
  <si>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</si>
  <si>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</si>
  <si>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</si>
  <si>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</si>
  <si>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</si>
  <si>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</si>
  <si>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</si>
  <si>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</si>
  <si>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</si>
  <si>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</si>
  <si>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</si>
  <si>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</si>
  <si>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</si>
  <si>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</si>
  <si>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</si>
  <si>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</si>
  <si>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</si>
  <si>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</si>
  <si>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</si>
  <si>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</si>
  <si>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</si>
  <si>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</si>
  <si>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</si>
  <si>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</si>
  <si>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</si>
  <si>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</si>
  <si>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</si>
  <si>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</si>
  <si>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</si>
  <si>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</si>
  <si>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</si>
  <si>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</si>
  <si>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</si>
  <si>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</si>
  <si>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</si>
  <si>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</si>
  <si>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</si>
  <si>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</si>
  <si>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</si>
  <si>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</si>
  <si>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</si>
  <si>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</si>
  <si>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</si>
  <si>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</si>
  <si>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</si>
  <si>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</si>
  <si>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</si>
  <si>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</si>
  <si>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</si>
  <si>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</si>
  <si>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</si>
  <si>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</si>
  <si>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</si>
  <si>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</si>
  <si>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</si>
  <si>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</si>
  <si>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</si>
  <si>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</si>
  <si>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</si>
  <si>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</si>
  <si>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</si>
  <si>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</si>
  <si>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</si>
  <si>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</si>
  <si>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</si>
  <si>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</si>
  <si>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</si>
  <si>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</si>
  <si>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</si>
  <si>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</si>
  <si>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</si>
  <si>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</si>
  <si>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</si>
  <si>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</si>
  <si>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</si>
  <si>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</si>
  <si>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</si>
  <si>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</si>
  <si>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</si>
  <si>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</si>
  <si>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</si>
  <si>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</si>
  <si>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</si>
  <si>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</si>
  <si>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</si>
  <si>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</si>
  <si>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</si>
  <si>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</si>
  <si>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</si>
  <si>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</si>
  <si>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</si>
  <si>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</si>
  <si>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</si>
  <si>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</si>
  <si>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</si>
  <si>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</si>
  <si>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</si>
  <si>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</si>
  <si>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</si>
  <si>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</si>
  <si>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</si>
  <si>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</si>
  <si>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</si>
  <si>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</si>
  <si>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</si>
  <si>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</si>
  <si>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</si>
  <si>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</si>
  <si>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</si>
  <si>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</si>
  <si>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</si>
  <si>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</si>
  <si>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</si>
  <si>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</si>
  <si>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</si>
  <si>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</si>
  <si>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</si>
  <si>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</si>
  <si>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</si>
  <si>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</si>
  <si>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</si>
  <si>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</si>
  <si>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</si>
  <si>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</si>
  <si>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</si>
  <si>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</si>
  <si>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</si>
  <si>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</si>
  <si>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</si>
  <si>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</si>
  <si>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</si>
  <si>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</si>
  <si>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</si>
  <si>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</si>
  <si>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</si>
  <si>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</si>
  <si>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</si>
  <si>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</si>
  <si>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</si>
  <si>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</si>
  <si>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</si>
  <si>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</si>
  <si>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</si>
  <si>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</si>
  <si>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</si>
  <si>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</si>
  <si>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</si>
  <si>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</si>
  <si>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</si>
  <si>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</si>
  <si>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</si>
  <si>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</si>
  <si>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</si>
  <si>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</si>
  <si>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</si>
  <si>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</si>
  <si>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</si>
  <si>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</si>
  <si>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</si>
  <si>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</si>
  <si>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</si>
  <si>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</si>
  <si>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</si>
  <si>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</si>
  <si>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</si>
  <si>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</si>
  <si>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</si>
  <si>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</si>
  <si>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</si>
  <si>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</si>
  <si>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</si>
  <si>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</si>
  <si>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</si>
  <si>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</si>
  <si>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</si>
  <si>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</si>
  <si>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</si>
  <si>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</si>
  <si>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</si>
  <si>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</si>
  <si>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</si>
  <si>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</si>
  <si>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</si>
  <si>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</si>
  <si>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</si>
  <si>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</si>
  <si>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</si>
  <si>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</si>
  <si>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</si>
  <si>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</si>
  <si>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</si>
  <si>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</si>
  <si>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</si>
  <si>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</si>
  <si>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</si>
  <si>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</si>
  <si>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</si>
  <si>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</si>
  <si>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</si>
  <si>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</si>
  <si>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</si>
  <si>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</si>
  <si>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</si>
  <si>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</si>
  <si>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</si>
  <si>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</si>
  <si>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</si>
  <si>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</si>
  <si>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</si>
  <si>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</si>
  <si>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</si>
  <si>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</si>
  <si>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</si>
  <si>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</si>
  <si>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</si>
  <si>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</si>
  <si>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</si>
  <si>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</si>
  <si>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</si>
  <si>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</si>
  <si>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</si>
  <si>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</si>
  <si>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</si>
  <si>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</si>
  <si>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</si>
  <si>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</si>
  <si>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</si>
  <si>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</si>
  <si>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</si>
  <si>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</si>
  <si>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</si>
  <si>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</si>
  <si>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</si>
  <si>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</si>
  <si>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</si>
  <si>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</si>
  <si>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</si>
  <si>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</si>
  <si>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</si>
  <si>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</si>
  <si>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</si>
  <si>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</si>
  <si>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</si>
  <si>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</si>
  <si>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</si>
  <si>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</si>
  <si>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</si>
  <si>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</si>
  <si>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</si>
  <si>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</si>
  <si>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</si>
  <si>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</si>
  <si>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</si>
  <si>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</si>
  <si>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</si>
  <si>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</si>
  <si>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</si>
  <si>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</si>
  <si>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</si>
  <si>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</si>
  <si>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</si>
  <si>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</si>
  <si>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</si>
  <si>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</si>
  <si>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</si>
  <si>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</si>
  <si>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</si>
  <si>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</si>
  <si>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</si>
  <si>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</si>
  <si>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</si>
  <si>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</si>
  <si>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</si>
  <si>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</si>
  <si>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</si>
  <si>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</si>
  <si>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</si>
  <si>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</si>
  <si>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</si>
  <si>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</si>
  <si>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</si>
  <si>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</si>
  <si>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</si>
  <si>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</si>
  <si>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</si>
  <si>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</si>
  <si>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</si>
  <si>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</si>
  <si>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</si>
  <si>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</si>
  <si>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</si>
  <si>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</si>
  <si>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</si>
  <si>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</si>
  <si>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</si>
  <si>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</si>
  <si>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</si>
  <si>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</si>
  <si>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</si>
  <si>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</si>
  <si>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</si>
  <si>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</si>
  <si>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</si>
  <si>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</si>
  <si>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</si>
  <si>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</si>
  <si>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</si>
  <si>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</si>
  <si>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</si>
  <si>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</si>
  <si>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</si>
  <si>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</si>
  <si>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</si>
  <si>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</si>
  <si>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</si>
  <si>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</si>
  <si>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</si>
  <si>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</si>
  <si>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</si>
  <si>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</si>
  <si>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</si>
  <si>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</si>
  <si>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</si>
  <si>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</si>
  <si>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</si>
  <si>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</si>
  <si>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</si>
  <si>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</si>
  <si>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</si>
  <si>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</si>
  <si>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</si>
  <si>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</si>
  <si>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</si>
  <si>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</si>
  <si>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</si>
  <si>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</si>
  <si>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</si>
  <si>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</si>
  <si>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</si>
  <si>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</si>
  <si>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</si>
  <si>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</si>
  <si>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</si>
  <si>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</si>
  <si>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</si>
  <si>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</si>
  <si>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</si>
  <si>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</si>
  <si>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</si>
  <si>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</si>
  <si>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</si>
  <si>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</si>
  <si>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</si>
  <si>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</si>
  <si>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</si>
  <si>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</si>
  <si>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</si>
  <si>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</si>
  <si>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</si>
  <si>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</si>
  <si>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</si>
  <si>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</si>
  <si>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</si>
  <si>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</si>
  <si>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</si>
  <si>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</si>
  <si>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</si>
  <si>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</si>
  <si>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</si>
  <si>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</si>
  <si>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</si>
  <si>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</si>
  <si>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</si>
  <si>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</si>
  <si>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</si>
  <si>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</si>
  <si>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</si>
  <si>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</si>
  <si>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</si>
  <si>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</si>
  <si>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</si>
  <si>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</si>
  <si>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</si>
  <si>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</si>
  <si>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</si>
  <si>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</si>
  <si>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</si>
  <si>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</si>
  <si>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</si>
  <si>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</si>
  <si>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</si>
  <si>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</si>
  <si>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</si>
  <si>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</si>
  <si>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</si>
  <si>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</si>
  <si>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</si>
  <si>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</si>
  <si>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</si>
  <si>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</si>
  <si>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</si>
  <si>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</si>
  <si>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</si>
  <si>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</si>
  <si>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</si>
  <si>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</si>
  <si>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</si>
  <si>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</si>
  <si>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</si>
  <si>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</si>
  <si>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</si>
  <si>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</si>
  <si>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</si>
  <si>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</si>
  <si>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</si>
  <si>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</si>
  <si>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</si>
  <si>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</si>
  <si>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</si>
  <si>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</si>
  <si>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</si>
  <si>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</si>
  <si>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</si>
  <si>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</si>
  <si>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</si>
  <si>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</si>
  <si>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</si>
  <si>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</si>
  <si>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</si>
  <si>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</si>
  <si>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</si>
  <si>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</si>
  <si>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</si>
  <si>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</si>
  <si>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</si>
  <si>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</si>
  <si>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</si>
  <si>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</si>
  <si>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</si>
  <si>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</si>
  <si>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</si>
  <si>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</si>
  <si>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</si>
  <si>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</si>
  <si>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</si>
  <si>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</si>
  <si>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</si>
  <si>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</si>
  <si>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</si>
  <si>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</si>
  <si>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</si>
  <si>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</si>
  <si>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</si>
  <si>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</si>
  <si>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</si>
  <si>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</si>
  <si>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</si>
  <si>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</si>
  <si>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</si>
  <si>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</si>
  <si>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</si>
  <si>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</si>
  <si>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</si>
  <si>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</si>
  <si>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</si>
  <si>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</si>
  <si>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</si>
  <si>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</si>
  <si>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</si>
  <si>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</si>
  <si>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</si>
  <si>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</si>
  <si>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</si>
  <si>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</si>
  <si>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</si>
  <si>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</si>
  <si>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</si>
  <si>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</si>
  <si>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</si>
  <si>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</si>
  <si>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</si>
  <si>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</si>
  <si>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</si>
  <si>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</si>
  <si>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</si>
  <si>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</si>
  <si>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</si>
  <si>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</si>
  <si>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</si>
  <si>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</si>
  <si>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</si>
  <si>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</si>
  <si>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</si>
  <si>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</si>
  <si>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</si>
  <si>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</si>
  <si>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</si>
  <si>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</si>
  <si>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</si>
  <si>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</si>
  <si>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</si>
  <si>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</si>
  <si>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</si>
  <si>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</si>
  <si>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</si>
  <si>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</si>
  <si>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</si>
  <si>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</si>
  <si>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</si>
  <si>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</si>
  <si>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</si>
  <si>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</si>
  <si>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</si>
  <si>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</si>
  <si>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</si>
  <si>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</si>
  <si>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</si>
  <si>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</si>
  <si>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</si>
  <si>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</si>
  <si>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</si>
  <si>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</si>
  <si>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</si>
  <si>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</si>
  <si>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</si>
  <si>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</si>
  <si>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</si>
  <si>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</si>
  <si>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</si>
  <si>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</si>
  <si>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</si>
  <si>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</si>
  <si>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</si>
  <si>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</si>
  <si>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</si>
  <si>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</si>
  <si>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</si>
  <si>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</si>
  <si>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</si>
  <si>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</si>
  <si>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</si>
  <si>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</si>
  <si>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</si>
  <si>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</si>
  <si>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</si>
  <si>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</si>
  <si>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</si>
  <si>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</si>
  <si>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</si>
  <si>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</si>
  <si>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</si>
  <si>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</si>
  <si>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</si>
  <si>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</si>
  <si>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</si>
  <si>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</si>
  <si>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</si>
  <si>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</si>
  <si>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</si>
  <si>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</si>
  <si>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</si>
  <si>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</si>
  <si>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</si>
  <si>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</si>
  <si>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</si>
  <si>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</si>
  <si>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</si>
  <si>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</si>
  <si>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</si>
  <si>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</si>
  <si>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</si>
  <si>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</si>
  <si>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</si>
  <si>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</si>
  <si>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</si>
  <si>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</si>
  <si>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</si>
  <si>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</si>
  <si>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</si>
  <si>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</si>
  <si>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</si>
  <si>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</si>
  <si>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</si>
  <si>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</si>
  <si>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</si>
  <si>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</si>
  <si>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</si>
  <si>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</si>
  <si>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</si>
  <si>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</si>
  <si>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</si>
  <si>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</si>
  <si>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</si>
  <si>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</si>
  <si>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</si>
  <si>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</si>
  <si>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</si>
  <si>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</si>
  <si>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</si>
  <si>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</si>
  <si>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</si>
  <si>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</si>
  <si>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</si>
  <si>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</si>
  <si>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</si>
  <si>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</si>
  <si>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</si>
  <si>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</si>
  <si>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</si>
  <si>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</si>
  <si>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</si>
  <si>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</si>
  <si>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</si>
  <si>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</si>
  <si>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</si>
  <si>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</si>
  <si>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</si>
  <si>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</si>
  <si>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</si>
  <si>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</si>
  <si>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</si>
  <si>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</si>
  <si>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</si>
  <si>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</si>
  <si>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</si>
  <si>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</si>
  <si>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</si>
  <si>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</si>
  <si>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</si>
  <si>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</si>
  <si>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</si>
  <si>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</si>
  <si>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</si>
  <si>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</si>
  <si>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</si>
  <si>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</si>
  <si>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</si>
  <si>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</si>
  <si>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</si>
  <si>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</si>
  <si>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</si>
  <si>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</si>
  <si>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</si>
  <si>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</si>
  <si>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</si>
  <si>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</si>
  <si>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</si>
  <si>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</si>
  <si>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</si>
  <si>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</si>
  <si>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</si>
  <si>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</si>
  <si>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</si>
  <si>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</si>
  <si>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</si>
  <si>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</si>
  <si>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</si>
  <si>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</si>
  <si>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</si>
  <si>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</si>
  <si>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</si>
  <si>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</si>
  <si>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</si>
  <si>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</si>
  <si>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</si>
  <si>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</si>
  <si>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</si>
  <si>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</si>
  <si>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</si>
  <si>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</si>
  <si>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</si>
  <si>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</si>
  <si>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</si>
  <si>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</si>
  <si>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</si>
  <si>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</si>
  <si>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</si>
  <si>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</si>
  <si>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</si>
  <si>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</si>
  <si>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</si>
  <si>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</si>
  <si>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</si>
  <si>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</si>
  <si>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</si>
  <si>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</si>
  <si>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</si>
  <si>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</si>
  <si>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</si>
  <si>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</si>
  <si>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</si>
  <si>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</si>
  <si>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</si>
  <si>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</si>
  <si>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</si>
  <si>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</si>
  <si>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</si>
  <si>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</si>
  <si>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</si>
  <si>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</si>
  <si>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</si>
  <si>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</si>
  <si>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</si>
  <si>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</si>
  <si>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</si>
  <si>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</si>
  <si>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</si>
  <si>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</si>
  <si>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</si>
  <si>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</si>
  <si>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</si>
  <si>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</si>
  <si>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</si>
  <si>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</si>
  <si>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</si>
  <si>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</si>
  <si>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</si>
  <si>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</si>
  <si>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</si>
  <si>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</si>
  <si>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</si>
  <si>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</si>
  <si>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</si>
  <si>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</si>
  <si>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</si>
  <si>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</si>
  <si>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</si>
  <si>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</si>
  <si>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</si>
  <si>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</si>
  <si>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</si>
  <si>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</si>
  <si>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</si>
  <si>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</si>
  <si>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</si>
  <si>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</si>
  <si>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</si>
  <si>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</si>
  <si>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</si>
  <si>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</si>
  <si>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</si>
  <si>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</si>
  <si>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</si>
  <si>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</si>
  <si>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</si>
  <si>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</si>
  <si>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</si>
  <si>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</si>
  <si>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</si>
  <si>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</si>
  <si>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</si>
  <si>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</si>
  <si>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</si>
  <si>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</si>
  <si>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</si>
  <si>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</si>
  <si>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</si>
  <si>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</si>
  <si>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</si>
  <si>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</si>
  <si>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</si>
  <si>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</si>
  <si>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</si>
  <si>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</si>
  <si>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</si>
  <si>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</si>
  <si>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</si>
  <si>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</si>
  <si>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</si>
  <si>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</si>
  <si>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</si>
  <si>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</si>
  <si>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</si>
  <si>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</si>
  <si>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</si>
  <si>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</si>
  <si>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</si>
  <si>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</si>
  <si>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</si>
  <si>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</si>
  <si>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</si>
  <si>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</si>
  <si>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</si>
  <si>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</si>
  <si>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</si>
  <si>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</si>
  <si>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</si>
  <si>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</si>
  <si>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</si>
  <si>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</si>
  <si>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</si>
  <si>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</si>
  <si>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</si>
  <si>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</si>
  <si>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</si>
  <si>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</si>
  <si>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</si>
  <si>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</si>
  <si>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</si>
  <si>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</si>
  <si>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</si>
  <si>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</si>
  <si>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</si>
  <si>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</si>
  <si>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</si>
  <si>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</si>
  <si>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</si>
  <si>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</si>
  <si>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</si>
  <si>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</si>
  <si>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</si>
  <si>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</si>
  <si>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</si>
  <si>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</si>
  <si>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</si>
  <si>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</si>
  <si>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</si>
  <si>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</si>
  <si>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</si>
  <si>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</si>
  <si>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</si>
  <si>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</si>
  <si>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</si>
  <si>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</si>
  <si>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</si>
  <si>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</si>
  <si>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</si>
  <si>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</si>
  <si>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</si>
  <si>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</si>
  <si>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</si>
  <si>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</si>
  <si>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</si>
  <si>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</si>
  <si>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</si>
  <si>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</si>
  <si>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</si>
  <si>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</si>
  <si>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</si>
  <si>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</si>
  <si>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</si>
  <si>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</si>
  <si>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</si>
  <si>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</si>
  <si>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</si>
  <si>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</si>
  <si>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</si>
  <si>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</si>
  <si>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</si>
  <si>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</si>
  <si>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</si>
  <si>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</si>
  <si>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</si>
  <si>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</si>
  <si>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</si>
  <si>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</si>
  <si>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</si>
  <si>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</si>
  <si>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</si>
  <si>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</si>
  <si>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</si>
  <si>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</si>
  <si>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</si>
  <si>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</si>
  <si>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</si>
  <si>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</si>
  <si>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</si>
  <si>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</si>
  <si>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</si>
  <si>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</si>
  <si>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</si>
  <si>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</si>
  <si>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</si>
  <si>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</si>
  <si>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</si>
  <si>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</si>
  <si>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</si>
  <si>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</si>
  <si>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</si>
  <si>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</si>
  <si>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</si>
  <si>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</si>
  <si>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</si>
  <si>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</si>
  <si>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</si>
  <si>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</si>
  <si>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</si>
  <si>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</si>
  <si>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</si>
  <si>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</si>
  <si>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</si>
  <si>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</si>
  <si>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</si>
  <si>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</si>
  <si>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</si>
  <si>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</si>
  <si>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</si>
  <si>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</si>
  <si>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</si>
  <si>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</si>
  <si>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</si>
  <si>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</si>
  <si>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</si>
  <si>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</si>
  <si>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</si>
  <si>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</si>
  <si>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</si>
  <si>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</si>
  <si>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</si>
  <si>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</si>
  <si>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</si>
  <si>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</si>
  <si>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</si>
  <si>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</si>
  <si>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</si>
  <si>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</si>
  <si>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</si>
  <si>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</si>
  <si>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</si>
  <si>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</si>
  <si>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</si>
  <si>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</si>
  <si>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</si>
  <si>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</si>
  <si>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</si>
  <si>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</si>
  <si>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</si>
  <si>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</si>
  <si>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</si>
  <si>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</si>
  <si>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</si>
  <si>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</si>
  <si>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</si>
  <si>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</si>
  <si>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</si>
  <si>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</si>
  <si>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</si>
  <si>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</si>
  <si>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</si>
  <si>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</si>
  <si>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</si>
  <si>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</si>
  <si>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</si>
  <si>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</si>
  <si>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</si>
  <si>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</si>
  <si>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</si>
  <si>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</si>
  <si>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</si>
  <si>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</si>
  <si>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</si>
  <si>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</si>
  <si>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</si>
  <si>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</si>
  <si>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</si>
  <si>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</si>
  <si>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</si>
  <si>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</si>
  <si>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</si>
  <si>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</si>
  <si>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</si>
  <si>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</si>
  <si>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</si>
  <si>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</si>
  <si>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</si>
  <si>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</si>
  <si>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</si>
  <si>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</si>
  <si>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</si>
  <si>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</si>
  <si>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</si>
  <si>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</si>
  <si>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</si>
  <si>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</si>
  <si>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</si>
  <si>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</si>
  <si>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</si>
  <si>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</si>
  <si>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</si>
  <si>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</si>
  <si>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</si>
  <si>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</si>
  <si>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</si>
  <si>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</si>
  <si>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</si>
  <si>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</si>
  <si>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</si>
  <si>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</si>
  <si>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</si>
  <si>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</si>
  <si>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</si>
  <si>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</si>
  <si>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</si>
  <si>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</si>
  <si>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</si>
  <si>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</si>
  <si>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</si>
  <si>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</si>
  <si>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</si>
  <si>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</si>
  <si>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</si>
  <si>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</si>
  <si>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</si>
  <si>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</si>
  <si>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</si>
  <si>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</si>
  <si>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</si>
  <si>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</si>
  <si>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</si>
  <si>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</si>
  <si>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</si>
  <si>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</si>
  <si>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</si>
  <si>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</si>
  <si>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</si>
  <si>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</si>
  <si>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</si>
  <si>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</si>
  <si>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</si>
  <si>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</si>
  <si>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</si>
  <si>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</si>
  <si>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</si>
  <si>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</si>
  <si>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</si>
  <si>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</si>
  <si>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</si>
  <si>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</si>
  <si>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</si>
  <si>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</si>
  <si>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</si>
  <si>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</si>
  <si>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</si>
  <si>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</si>
  <si>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</si>
  <si>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</si>
  <si>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</si>
  <si>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</si>
  <si>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</si>
  <si>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</si>
  <si>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</si>
  <si>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</si>
  <si>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</si>
  <si>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</si>
  <si>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</si>
  <si>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</si>
  <si>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</si>
  <si>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</si>
  <si>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</si>
  <si>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</si>
  <si>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</si>
  <si>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</si>
  <si>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</si>
  <si>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</si>
  <si>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</si>
  <si>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</si>
  <si>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</si>
  <si>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</si>
  <si>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</si>
  <si>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</si>
  <si>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</si>
  <si>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</si>
  <si>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</si>
  <si>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</si>
  <si>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</si>
  <si>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</si>
  <si>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</si>
  <si>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</si>
  <si>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</si>
  <si>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</si>
  <si>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</si>
  <si>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</si>
  <si>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</si>
  <si>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</si>
  <si>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</si>
  <si>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</si>
  <si>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</si>
  <si>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</si>
  <si>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</si>
  <si>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</si>
  <si>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</si>
  <si>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</si>
  <si>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</si>
  <si>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</si>
  <si>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</si>
  <si>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</si>
  <si>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</si>
  <si>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</si>
  <si>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</si>
  <si>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</si>
  <si>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</si>
  <si>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</si>
  <si>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</si>
  <si>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</si>
  <si>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</si>
  <si>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</si>
  <si>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</si>
  <si>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</si>
  <si>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</si>
  <si>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</si>
  <si>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</si>
  <si>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</si>
  <si>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</si>
  <si>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</si>
  <si>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</si>
  <si>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</si>
  <si>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</si>
  <si>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</si>
  <si>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</si>
  <si>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</si>
  <si>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</si>
  <si>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</si>
  <si>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</si>
  <si>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</si>
  <si>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</si>
  <si>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</si>
  <si>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</si>
  <si>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</si>
  <si>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</si>
  <si>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</si>
  <si>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</si>
  <si>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</si>
  <si>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</si>
  <si>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</si>
  <si>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</si>
  <si>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</si>
  <si>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</si>
  <si>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</si>
  <si>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</si>
  <si>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</si>
  <si>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</si>
  <si>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</si>
  <si>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</si>
  <si>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</si>
  <si>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</si>
  <si>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</si>
  <si>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</si>
  <si>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</si>
  <si>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</si>
  <si>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</si>
  <si>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</si>
  <si>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</si>
  <si>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</si>
  <si>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</si>
  <si>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</si>
  <si>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</si>
  <si>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</si>
  <si>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</si>
  <si>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</si>
  <si>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</si>
  <si>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</si>
  <si>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</si>
  <si>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</si>
  <si>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</si>
  <si>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</si>
  <si>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</si>
  <si>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</si>
  <si>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</si>
  <si>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</si>
  <si>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</si>
  <si>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</si>
  <si>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</si>
  <si>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</si>
  <si>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</si>
  <si>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</si>
  <si>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</si>
  <si>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</si>
  <si>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</si>
  <si>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</si>
  <si>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</si>
  <si>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</si>
  <si>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</si>
  <si>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</si>
  <si>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</si>
  <si>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</si>
  <si>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</si>
  <si>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</si>
  <si>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</si>
  <si>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</si>
  <si>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</si>
  <si>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</si>
  <si>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</si>
  <si>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</si>
  <si>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</si>
  <si>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</si>
  <si>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</si>
  <si>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</si>
  <si>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</si>
  <si>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</si>
  <si>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</si>
  <si>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</si>
  <si>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</si>
  <si>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</si>
  <si>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</si>
  <si>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</si>
  <si>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</si>
  <si>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</si>
  <si>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</si>
  <si>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</si>
  <si>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</si>
  <si>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</si>
  <si>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</si>
  <si>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</si>
  <si>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</si>
  <si>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</si>
  <si>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</si>
  <si>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</si>
  <si>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</si>
  <si>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</si>
  <si>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</si>
  <si>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</si>
  <si>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</si>
  <si>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</si>
  <si>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</si>
  <si>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</si>
  <si>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</si>
  <si>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</si>
  <si>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</si>
  <si>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</si>
  <si>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</si>
  <si>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</si>
  <si>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</si>
  <si>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</si>
  <si>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</si>
  <si>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</si>
  <si>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</si>
  <si>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</si>
  <si>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</si>
  <si>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</si>
  <si>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</si>
  <si>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</si>
  <si>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</si>
  <si>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</si>
  <si>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</si>
  <si>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</si>
  <si>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</si>
  <si>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</si>
  <si>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</si>
  <si>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</si>
  <si>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</si>
  <si>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</si>
  <si>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</si>
  <si>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</si>
  <si>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</si>
  <si>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</si>
  <si>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</si>
  <si>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</si>
  <si>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</si>
  <si>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</si>
  <si>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</si>
  <si>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</si>
  <si>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</si>
  <si>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</si>
  <si>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</si>
  <si>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</si>
  <si>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</si>
  <si>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</si>
  <si>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</si>
  <si>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</si>
  <si>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</si>
  <si>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</si>
  <si>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</si>
  <si>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</si>
  <si>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</si>
  <si>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</si>
  <si>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</si>
  <si>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</si>
  <si>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</si>
  <si>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</si>
  <si>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</si>
  <si>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</si>
  <si>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</si>
  <si>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</si>
  <si>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</si>
  <si>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</si>
  <si>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</si>
  <si>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</si>
  <si>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</si>
  <si>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</si>
  <si>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</si>
  <si>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</si>
  <si>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</si>
  <si>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</si>
  <si>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</si>
  <si>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</si>
  <si>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</si>
  <si>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</si>
  <si>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</si>
  <si>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</si>
  <si>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</si>
  <si>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</si>
  <si>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</si>
  <si>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</si>
  <si>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</si>
  <si>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</si>
  <si>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</si>
  <si>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</si>
  <si>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</si>
  <si>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</si>
  <si>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</si>
  <si>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</si>
  <si>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</si>
  <si>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</si>
  <si>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</si>
  <si>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</si>
  <si>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</si>
  <si>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</si>
  <si>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</si>
  <si>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</si>
  <si>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</si>
  <si>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</si>
  <si>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</si>
  <si>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</si>
  <si>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</si>
  <si>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</si>
  <si>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</si>
  <si>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</si>
  <si>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</si>
  <si>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</si>
  <si>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</si>
  <si>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</si>
  <si>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</si>
  <si>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</si>
  <si>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</si>
  <si>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</si>
  <si>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</si>
  <si>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</si>
  <si>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</si>
  <si>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</si>
  <si>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</si>
  <si>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</si>
  <si>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</si>
  <si>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</si>
  <si>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</si>
  <si>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</si>
  <si>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</si>
  <si>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</si>
  <si>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</si>
  <si>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</si>
  <si>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</si>
  <si>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</si>
  <si>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</si>
  <si>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</si>
  <si>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</si>
  <si>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</si>
  <si>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</si>
  <si>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</si>
  <si>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</si>
  <si>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</si>
  <si>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</si>
  <si>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</si>
  <si>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</si>
  <si>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</si>
  <si>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</si>
  <si>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</si>
  <si>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</si>
  <si>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</si>
  <si>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</si>
  <si>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</si>
  <si>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</si>
  <si>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</si>
  <si>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</si>
  <si>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</si>
  <si>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</si>
  <si>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</si>
  <si>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</si>
  <si>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</si>
  <si>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</si>
  <si>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</si>
  <si>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</si>
  <si>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</si>
  <si>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</si>
  <si>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</si>
  <si>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</si>
  <si>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</si>
  <si>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</si>
  <si>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</si>
  <si>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</si>
  <si>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</si>
  <si>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</si>
  <si>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</si>
  <si>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</si>
  <si>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</si>
  <si>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</si>
  <si>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</si>
  <si>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</si>
  <si>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</si>
  <si>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</si>
  <si>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</si>
  <si>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</si>
  <si>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</si>
  <si>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</si>
  <si>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</si>
  <si>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</si>
  <si>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</si>
  <si>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</si>
  <si>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</si>
  <si>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</si>
  <si>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</si>
  <si>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</si>
  <si>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</si>
  <si>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</si>
  <si>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</si>
  <si>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</si>
  <si>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</si>
  <si>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</si>
  <si>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</si>
  <si>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</si>
  <si>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</si>
  <si>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</si>
  <si>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</si>
  <si>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</si>
  <si>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</si>
  <si>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</si>
  <si>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</si>
  <si>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</si>
  <si>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</si>
  <si>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</si>
  <si>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</si>
  <si>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</si>
  <si>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</si>
  <si>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</si>
  <si>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</si>
  <si>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</si>
  <si>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</si>
  <si>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</si>
  <si>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</si>
  <si>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</si>
  <si>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</si>
  <si>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</si>
  <si>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</si>
  <si>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</si>
  <si>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</si>
  <si>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</si>
  <si>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</si>
  <si>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</si>
  <si>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</si>
  <si>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</si>
  <si>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</si>
  <si>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</si>
  <si>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</si>
  <si>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</si>
  <si>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</si>
  <si>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</si>
  <si>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</si>
  <si>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</si>
  <si>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</si>
  <si>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</si>
  <si>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</si>
  <si>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</si>
  <si>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</si>
  <si>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</si>
  <si>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</si>
  <si>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</si>
  <si>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</si>
  <si>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</si>
  <si>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</si>
  <si>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</si>
  <si>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</si>
  <si>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</si>
  <si>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</si>
  <si>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</si>
  <si>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</si>
  <si>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</si>
  <si>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</si>
  <si>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</si>
  <si>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</si>
  <si>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</si>
  <si>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</si>
  <si>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</si>
  <si>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</si>
  <si>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</si>
  <si>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</si>
  <si>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</si>
  <si>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</si>
  <si>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</si>
  <si>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</si>
  <si>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</si>
  <si>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</si>
  <si>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</si>
  <si>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</si>
  <si>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</si>
  <si>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</si>
  <si>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</si>
  <si>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</si>
  <si>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</si>
  <si>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</si>
  <si>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</si>
  <si>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</si>
  <si>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</si>
  <si>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</si>
  <si>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</si>
  <si>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</si>
  <si>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</si>
  <si>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</si>
  <si>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</si>
  <si>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</si>
  <si>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</si>
  <si>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</si>
  <si>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</si>
  <si>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</si>
  <si>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</si>
  <si>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</si>
  <si>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</si>
  <si>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</si>
  <si>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</si>
  <si>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</si>
  <si>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</si>
  <si>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</si>
  <si>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</si>
  <si>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</si>
  <si>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</si>
  <si>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</si>
  <si>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</si>
  <si>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</si>
  <si>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</si>
  <si>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</si>
  <si>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</si>
  <si>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</si>
  <si>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</si>
  <si>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</si>
  <si>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</si>
  <si>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</si>
  <si>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</si>
  <si>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</si>
  <si>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</si>
  <si>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</si>
  <si>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</si>
  <si>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</si>
  <si>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</si>
  <si>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</si>
  <si>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</si>
  <si>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</si>
  <si>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</si>
  <si>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</si>
  <si>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</si>
  <si>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</si>
  <si>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</si>
  <si>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</si>
  <si>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</si>
  <si>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</si>
  <si>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</si>
  <si>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</si>
  <si>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</si>
  <si>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</si>
  <si>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</si>
  <si>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</si>
  <si>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</si>
  <si>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</si>
  <si>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</si>
  <si>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</si>
  <si>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</si>
  <si>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</si>
  <si>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</si>
  <si>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</si>
  <si>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</si>
  <si>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</si>
  <si>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</si>
  <si>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</si>
  <si>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</si>
  <si>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</si>
  <si>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</si>
  <si>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</si>
  <si>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</si>
  <si>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</si>
  <si>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</si>
  <si>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</si>
  <si>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</si>
  <si>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</si>
  <si>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</si>
  <si>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</si>
  <si>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</si>
  <si>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</si>
  <si>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</si>
  <si>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</si>
  <si>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</si>
  <si>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</si>
  <si>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</si>
  <si>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</si>
  <si>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</si>
  <si>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</si>
  <si>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</si>
  <si>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</si>
  <si>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</si>
  <si>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</si>
  <si>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</si>
  <si>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</si>
  <si>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</si>
  <si>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</si>
  <si>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</si>
  <si>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</si>
  <si>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</si>
  <si>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</si>
  <si>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</si>
  <si>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</si>
  <si>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</si>
  <si>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</si>
  <si>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</si>
  <si>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</si>
  <si>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</si>
  <si>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</si>
  <si>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</si>
  <si>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</si>
  <si>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</si>
  <si>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</si>
  <si>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</si>
  <si>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</si>
  <si>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</si>
  <si>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</si>
  <si>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</si>
  <si>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</si>
  <si>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</si>
  <si>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</si>
  <si>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</si>
  <si>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</si>
  <si>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</si>
  <si>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</si>
  <si>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</si>
  <si>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</si>
  <si>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</si>
  <si>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</si>
  <si>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</si>
  <si>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</si>
  <si>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</si>
  <si>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</si>
  <si>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</si>
  <si>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</si>
  <si>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</si>
  <si>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</si>
  <si>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</si>
  <si>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</si>
  <si>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</si>
  <si>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</si>
  <si>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</si>
  <si>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</si>
  <si>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</si>
  <si>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</si>
  <si>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</si>
  <si>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</si>
  <si>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</si>
  <si>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</si>
  <si>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</si>
  <si>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</si>
  <si>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</si>
  <si>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</si>
  <si>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</si>
  <si>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</si>
  <si>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</si>
  <si>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</si>
  <si>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</si>
  <si>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</si>
  <si>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</si>
  <si>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</si>
  <si>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</si>
  <si>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</si>
  <si>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</si>
  <si>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</si>
  <si>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</si>
  <si>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</si>
  <si>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</si>
  <si>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</si>
  <si>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</si>
  <si>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</si>
  <si>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</si>
  <si>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</si>
  <si>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</si>
  <si>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</si>
  <si>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</si>
  <si>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</si>
  <si>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</si>
  <si>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</si>
  <si>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</si>
  <si>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</si>
  <si>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</si>
  <si>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</si>
  <si>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</si>
  <si>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</si>
  <si>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</si>
  <si>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</si>
  <si>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</si>
  <si>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</si>
  <si>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</si>
  <si>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</si>
  <si>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</si>
  <si>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</si>
  <si>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</si>
  <si>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</si>
  <si>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</si>
  <si>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</si>
  <si>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</si>
  <si>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</si>
  <si>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</si>
  <si>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</si>
  <si>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</si>
  <si>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</si>
  <si>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</si>
  <si>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</si>
  <si>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</si>
  <si>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</si>
  <si>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</si>
  <si>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</si>
  <si>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</si>
  <si>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</si>
  <si>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</si>
  <si>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</si>
  <si>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</si>
  <si>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</si>
  <si>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</si>
  <si>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</si>
  <si>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</si>
  <si>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</si>
  <si>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</si>
  <si>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</si>
  <si>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</si>
  <si>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</si>
  <si>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</si>
  <si>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</si>
  <si>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</si>
  <si>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</si>
  <si>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</si>
  <si>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</si>
  <si>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</si>
  <si>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</si>
  <si>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</si>
  <si>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</si>
  <si>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</si>
  <si>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</si>
  <si>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</si>
  <si>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</si>
  <si>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</si>
  <si>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</si>
  <si>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</si>
  <si>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</si>
  <si>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</si>
  <si>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</si>
  <si>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</si>
  <si>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</si>
  <si>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</si>
  <si>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</si>
  <si>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</si>
  <si>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</si>
  <si>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</si>
  <si>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</si>
  <si>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</si>
  <si>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</si>
  <si>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</si>
  <si>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</si>
  <si>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</si>
  <si>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</si>
  <si>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</si>
  <si>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</si>
  <si>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</si>
  <si>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</si>
  <si>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</si>
  <si>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</si>
  <si>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</si>
  <si>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</si>
  <si>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</si>
  <si>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</si>
  <si>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</si>
  <si>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</si>
  <si>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</si>
  <si>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</si>
  <si>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</si>
  <si>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</si>
  <si>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</si>
  <si>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</si>
  <si>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</si>
  <si>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</si>
  <si>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</si>
  <si>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</si>
  <si>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</si>
  <si>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</si>
  <si>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</si>
  <si>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</si>
  <si>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</si>
  <si>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</si>
  <si>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</si>
  <si>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</si>
  <si>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</si>
  <si>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</si>
  <si>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</si>
  <si>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</si>
  <si>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</si>
  <si>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</si>
  <si>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</si>
  <si>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</si>
  <si>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</si>
  <si>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</si>
  <si>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</si>
  <si>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</si>
  <si>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</si>
  <si>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</si>
  <si>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</si>
  <si>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</si>
  <si>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</si>
  <si>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</si>
  <si>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</si>
  <si>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</si>
  <si>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</si>
  <si>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</si>
  <si>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</si>
  <si>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</si>
  <si>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</si>
  <si>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</si>
  <si>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</si>
  <si>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</si>
  <si>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</si>
  <si>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</si>
  <si>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</si>
  <si>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</si>
  <si>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</si>
  <si>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</si>
  <si>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</si>
  <si>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</si>
  <si>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</si>
  <si>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</si>
  <si>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</si>
  <si>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</si>
  <si>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</si>
  <si>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</si>
  <si>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</si>
  <si>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</si>
  <si>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</si>
  <si>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</si>
  <si>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</si>
  <si>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</si>
  <si>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</si>
  <si>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</si>
  <si>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</si>
  <si>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</si>
  <si>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</si>
  <si>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</si>
  <si>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</si>
  <si>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</si>
  <si>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</si>
  <si>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</si>
  <si>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</si>
  <si>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</si>
  <si>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</si>
  <si>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</si>
  <si>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</si>
  <si>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</si>
  <si>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</si>
  <si>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</si>
  <si>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</si>
  <si>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</si>
  <si>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</si>
  <si>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</si>
  <si>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</si>
  <si>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</si>
  <si>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</si>
  <si>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</si>
  <si>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</si>
  <si>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</si>
  <si>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</si>
  <si>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</si>
  <si>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</si>
  <si>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</si>
  <si>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</si>
  <si>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</si>
  <si>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</si>
  <si>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</si>
  <si>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</si>
  <si>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</si>
  <si>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</si>
  <si>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</si>
  <si>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</si>
  <si>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</si>
  <si>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</si>
  <si>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</si>
  <si>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</si>
  <si>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</si>
  <si>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</si>
  <si>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</si>
  <si>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</si>
  <si>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</si>
  <si>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</si>
  <si>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</si>
  <si>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</si>
  <si>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</si>
  <si>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</si>
  <si>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</si>
  <si>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</si>
  <si>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</si>
  <si>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</si>
  <si>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</si>
  <si>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</si>
  <si>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</si>
  <si>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</si>
  <si>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</si>
  <si>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</si>
  <si>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</si>
  <si>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</si>
  <si>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</si>
  <si>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</si>
  <si>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</si>
  <si>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</si>
  <si>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</si>
  <si>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</si>
  <si>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</si>
  <si>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</si>
  <si>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</si>
  <si>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</si>
  <si>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</si>
  <si>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</si>
  <si>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</si>
  <si>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</si>
  <si>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</si>
  <si>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</si>
  <si>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</si>
  <si>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</si>
  <si>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</si>
  <si>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</si>
  <si>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</si>
  <si>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</si>
  <si>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</si>
  <si>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</si>
  <si>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</si>
  <si>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</si>
  <si>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</si>
  <si>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</si>
  <si>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</si>
  <si>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</si>
  <si>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</si>
  <si>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</si>
  <si>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</si>
  <si>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</si>
  <si>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</si>
  <si>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</si>
  <si>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</si>
  <si>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</si>
  <si>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</si>
  <si>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</si>
  <si>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</si>
  <si>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</si>
  <si>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</si>
  <si>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</si>
  <si>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</si>
  <si>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</si>
  <si>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</si>
  <si>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</si>
  <si>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</si>
  <si>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</si>
  <si>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</si>
  <si>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</si>
  <si>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</si>
  <si>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</si>
  <si>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</si>
  <si>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</si>
  <si>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</si>
  <si>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</si>
  <si>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</si>
  <si>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</si>
  <si>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</si>
  <si>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</si>
  <si>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</si>
  <si>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</si>
  <si>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</si>
  <si>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</si>
  <si>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</si>
  <si>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</si>
  <si>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</si>
  <si>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</si>
  <si>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</si>
  <si>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</si>
  <si>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</si>
  <si>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</si>
  <si>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</si>
  <si>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</si>
  <si>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</si>
  <si>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</si>
  <si>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</si>
  <si>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</si>
  <si>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</si>
  <si>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</si>
  <si>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</si>
  <si>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</si>
  <si>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</si>
  <si>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</si>
  <si>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</si>
  <si>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</si>
  <si>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</si>
  <si>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</si>
  <si>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</si>
  <si>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</si>
  <si>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</si>
  <si>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</si>
  <si>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</si>
  <si>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</si>
  <si>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</si>
  <si>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</si>
  <si>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</si>
  <si>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</si>
  <si>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</si>
  <si>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</si>
  <si>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</si>
  <si>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</si>
  <si>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</si>
  <si>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</si>
  <si>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</si>
  <si>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</si>
  <si>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</si>
  <si>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</si>
  <si>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</si>
  <si>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</si>
  <si>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</si>
  <si>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</si>
  <si>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</si>
  <si>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</si>
  <si>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</si>
  <si>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</si>
  <si>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</si>
  <si>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</si>
  <si>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</si>
  <si>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</si>
  <si>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</si>
  <si>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</si>
  <si>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</si>
  <si>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</si>
  <si>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</si>
  <si>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</si>
  <si>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</si>
  <si>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</si>
  <si>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</si>
  <si>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</si>
  <si>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</si>
  <si>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</si>
  <si>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</si>
  <si>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</si>
  <si>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</si>
  <si>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</si>
  <si>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</si>
  <si>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</si>
  <si>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</si>
  <si>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</si>
  <si>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</si>
  <si>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</si>
  <si>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</si>
  <si>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</si>
  <si>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</si>
  <si>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</si>
  <si>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</si>
  <si>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</si>
  <si>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</si>
  <si>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</si>
  <si>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</si>
  <si>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</si>
  <si>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</si>
  <si>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</si>
  <si>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</si>
  <si>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</si>
  <si>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</si>
  <si>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</si>
  <si>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</si>
  <si>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</si>
  <si>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</si>
  <si>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</si>
  <si>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</si>
  <si>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</si>
  <si>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</si>
  <si>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</si>
  <si>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</si>
  <si>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</si>
  <si>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</si>
  <si>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</si>
  <si>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</si>
  <si>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</si>
  <si>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</si>
  <si>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</si>
  <si>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</si>
  <si>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</si>
  <si>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</si>
  <si>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</si>
  <si>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</si>
  <si>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</si>
  <si>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</si>
  <si>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</si>
  <si>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</si>
  <si>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</si>
  <si>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</si>
  <si>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</si>
  <si>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</si>
  <si>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</si>
  <si>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</si>
  <si>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</si>
  <si>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</si>
  <si>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</si>
  <si>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</si>
  <si>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</si>
  <si>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</si>
  <si>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</si>
  <si>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</si>
  <si>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</si>
  <si>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</si>
  <si>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</si>
  <si>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</si>
  <si>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</si>
  <si>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</si>
  <si>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</si>
  <si>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</si>
  <si>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</si>
  <si>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</si>
  <si>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</si>
  <si>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</si>
  <si>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</si>
  <si>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</si>
  <si>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</si>
  <si>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</si>
  <si>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</si>
  <si>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</si>
  <si>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</si>
  <si>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</si>
  <si>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</si>
  <si>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</si>
  <si>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</si>
  <si>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</si>
  <si>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</si>
  <si>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</si>
  <si>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</si>
  <si>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</si>
  <si>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</si>
  <si>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</si>
  <si>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</si>
  <si>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</si>
  <si>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</si>
  <si>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</si>
  <si>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</si>
  <si>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</si>
  <si>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</si>
  <si>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</si>
  <si>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</si>
  <si>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</si>
  <si>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</si>
  <si>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</si>
  <si>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</si>
  <si>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</si>
  <si>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</si>
  <si>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</si>
  <si>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</si>
  <si>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</si>
  <si>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</si>
  <si>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</si>
  <si>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</si>
  <si>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</si>
  <si>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</si>
  <si>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</si>
  <si>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</si>
  <si>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</si>
  <si>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</si>
  <si>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</si>
  <si>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</si>
  <si>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</si>
  <si>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</si>
  <si>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</si>
  <si>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</si>
  <si>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</si>
  <si>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</si>
  <si>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</si>
  <si>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</si>
  <si>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</si>
  <si>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</si>
  <si>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</si>
  <si>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</si>
  <si>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</si>
  <si>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</si>
  <si>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</si>
  <si>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</si>
  <si>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</si>
  <si>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</si>
  <si>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</si>
  <si>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</si>
  <si>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</si>
  <si>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</si>
  <si>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</si>
  <si>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</si>
  <si>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</si>
  <si>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</si>
  <si>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</si>
  <si>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</si>
  <si>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</si>
  <si>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</si>
  <si>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</si>
  <si>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</si>
  <si>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</si>
  <si>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</si>
  <si>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</si>
  <si>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</si>
  <si>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</si>
  <si>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</si>
  <si>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</si>
  <si>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</si>
  <si>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</si>
  <si>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</si>
  <si>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</si>
  <si>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</si>
  <si>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</si>
  <si>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</si>
  <si>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</si>
  <si>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</si>
  <si>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</si>
  <si>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</si>
  <si>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</si>
  <si>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</si>
  <si>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</si>
  <si>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</si>
  <si>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</si>
  <si>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</si>
  <si>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</si>
  <si>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</si>
  <si>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</si>
  <si>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</si>
  <si>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</si>
  <si>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</si>
  <si>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</si>
  <si>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</si>
  <si>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</si>
  <si>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</si>
  <si>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</si>
  <si>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</si>
  <si>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</si>
  <si>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</si>
  <si>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</si>
  <si>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</si>
  <si>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</si>
  <si>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</si>
  <si>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</si>
  <si>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</si>
  <si>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</si>
  <si>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</si>
  <si>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</si>
  <si>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</si>
  <si>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</si>
  <si>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</si>
  <si>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</si>
  <si>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</si>
  <si>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</si>
  <si>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</si>
  <si>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</si>
  <si>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</si>
  <si>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</si>
  <si>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</si>
  <si>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</si>
  <si>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</si>
  <si>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</si>
  <si>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</si>
  <si>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</si>
  <si>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</si>
  <si>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</si>
  <si>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</si>
  <si>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</si>
  <si>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</si>
  <si>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</si>
  <si>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</si>
  <si>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</si>
  <si>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</si>
  <si>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</si>
  <si>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</si>
  <si>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</si>
  <si>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</si>
  <si>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</si>
  <si>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</si>
  <si>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</si>
  <si>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</si>
  <si>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</si>
  <si>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</si>
  <si>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</si>
  <si>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</si>
  <si>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</si>
  <si>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</si>
  <si>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</si>
  <si>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</si>
  <si>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</si>
  <si>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</si>
  <si>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</si>
  <si>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</si>
  <si>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</si>
  <si>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</si>
  <si>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</si>
  <si>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</si>
  <si>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</si>
  <si>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</si>
  <si>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</si>
  <si>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</si>
  <si>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</si>
  <si>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</si>
  <si>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</si>
  <si>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</si>
  <si>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</si>
  <si>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</si>
  <si>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</si>
  <si>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</si>
  <si>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</si>
  <si>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</si>
  <si>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</si>
  <si>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</si>
  <si>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</si>
  <si>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</si>
  <si>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</si>
  <si>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</si>
  <si>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</si>
  <si>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</si>
  <si>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</si>
  <si>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</si>
  <si>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</si>
  <si>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</si>
  <si>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</si>
  <si>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</si>
  <si>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</si>
  <si>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</si>
  <si>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</si>
  <si>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</si>
  <si>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</si>
  <si>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</si>
  <si>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</si>
  <si>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</si>
  <si>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</si>
  <si>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</si>
  <si>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</si>
  <si>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</si>
  <si>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</si>
  <si>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</si>
  <si>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</si>
  <si>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</si>
  <si>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</si>
  <si>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</si>
  <si>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</si>
  <si>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</si>
  <si>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</si>
  <si>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</si>
  <si>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</si>
  <si>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</si>
  <si>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</si>
  <si>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</si>
  <si>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</si>
  <si>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</si>
  <si>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</si>
  <si>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</si>
  <si>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</si>
  <si>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</si>
  <si>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</si>
  <si>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</si>
  <si>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</si>
  <si>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</si>
  <si>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</si>
  <si>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</si>
  <si>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</si>
  <si>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</si>
  <si>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</si>
  <si>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</si>
  <si>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</si>
  <si>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</si>
  <si>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</si>
  <si>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</si>
  <si>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</si>
  <si>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</si>
  <si>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</si>
  <si>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</si>
  <si>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</si>
  <si>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</si>
  <si>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</si>
  <si>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</si>
  <si>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</si>
  <si>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</si>
  <si>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</si>
  <si>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</si>
  <si>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</si>
  <si>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</si>
  <si>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</si>
  <si>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</si>
  <si>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</si>
  <si>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</si>
  <si>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</si>
  <si>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</si>
  <si>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</si>
  <si>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</si>
  <si>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</si>
  <si>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</si>
  <si>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</si>
  <si>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</si>
  <si>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</si>
  <si>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</si>
  <si>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</si>
  <si>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</si>
  <si>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</si>
  <si>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</si>
  <si>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</si>
  <si>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</si>
  <si>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</si>
  <si>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</si>
  <si>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</si>
  <si>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</si>
  <si>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</si>
  <si>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</si>
  <si>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</si>
  <si>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</si>
  <si>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</si>
  <si>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</si>
  <si>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</si>
  <si>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</si>
  <si>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</si>
  <si>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</si>
  <si>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</si>
  <si>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</si>
  <si>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</si>
  <si>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</si>
  <si>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</si>
  <si>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</si>
  <si>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</si>
  <si>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</si>
  <si>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</si>
  <si>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</si>
  <si>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</si>
  <si>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</si>
  <si>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</si>
  <si>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</si>
  <si>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</si>
  <si>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</si>
  <si>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</si>
  <si>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</si>
  <si>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</si>
  <si>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</si>
  <si>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</si>
  <si>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</si>
  <si>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</si>
  <si>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</si>
  <si>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</si>
  <si>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</si>
  <si>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</si>
  <si>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</si>
  <si>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</si>
  <si>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</si>
  <si>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</si>
  <si>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</si>
  <si>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</si>
  <si>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</si>
  <si>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</si>
  <si>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</si>
  <si>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</si>
  <si>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</si>
  <si>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</si>
  <si>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</si>
  <si>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</si>
  <si>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</si>
  <si>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</si>
  <si>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</si>
  <si>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</si>
  <si>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</si>
  <si>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</si>
  <si>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</si>
  <si>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</si>
  <si>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</si>
  <si>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</si>
  <si>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</si>
  <si>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</si>
  <si>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</si>
  <si>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</si>
  <si>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</si>
  <si>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</si>
  <si>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</si>
  <si>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</si>
  <si>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</si>
  <si>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</si>
  <si>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</si>
  <si>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</si>
  <si>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</si>
  <si>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</si>
  <si>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</si>
  <si>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</si>
  <si>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</si>
  <si>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</si>
  <si>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</si>
  <si>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</si>
  <si>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</si>
  <si>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</si>
  <si>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</si>
  <si>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</si>
  <si>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</si>
  <si>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</si>
  <si>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</si>
  <si>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</si>
  <si>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</si>
  <si>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</si>
  <si>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</si>
  <si>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</si>
  <si>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</si>
  <si>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</si>
  <si>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</si>
  <si>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</si>
  <si>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</si>
  <si>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</si>
  <si>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</si>
  <si>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</si>
  <si>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</si>
  <si>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</si>
  <si>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</si>
  <si>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</si>
  <si>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</si>
  <si>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</si>
  <si>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</si>
  <si>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</si>
  <si>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</si>
  <si>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</si>
  <si>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</si>
  <si>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</si>
  <si>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</si>
  <si>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</si>
  <si>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</si>
  <si>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</si>
  <si>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</si>
  <si>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</si>
  <si>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</si>
  <si>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</si>
  <si>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</si>
  <si>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</si>
  <si>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</si>
  <si>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</si>
  <si>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</si>
  <si>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</si>
  <si>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</si>
  <si>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</si>
  <si>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</si>
  <si>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</si>
  <si>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</si>
  <si>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</si>
  <si>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</si>
  <si>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</si>
  <si>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</si>
  <si>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</si>
  <si>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</si>
  <si>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</si>
  <si>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</si>
  <si>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</si>
  <si>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</si>
  <si>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</si>
  <si>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</si>
  <si>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</si>
  <si>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</si>
  <si>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</si>
  <si>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</si>
  <si>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</si>
  <si>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</si>
  <si>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</si>
  <si>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</si>
  <si>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</si>
  <si>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</si>
  <si>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</si>
  <si>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</si>
  <si>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</si>
  <si>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</si>
  <si>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</si>
  <si>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</si>
  <si>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</si>
  <si>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</si>
  <si>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</si>
  <si>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</si>
  <si>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</si>
  <si>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</si>
  <si>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</si>
  <si>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</si>
  <si>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</si>
  <si>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</si>
  <si>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</si>
  <si>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</si>
  <si>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</si>
  <si>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</si>
  <si>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</si>
  <si>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</si>
  <si>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</si>
  <si>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</si>
  <si>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</si>
  <si>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</si>
  <si>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</si>
  <si>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</si>
  <si>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</si>
  <si>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</si>
  <si>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</si>
  <si>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</si>
  <si>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</si>
  <si>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</si>
  <si>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</si>
  <si>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</si>
  <si>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</si>
  <si>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</si>
  <si>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</si>
  <si>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</si>
  <si>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</si>
  <si>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</si>
  <si>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</si>
  <si>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</si>
  <si>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</si>
  <si>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</si>
  <si>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</si>
  <si>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</si>
  <si>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</si>
  <si>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</si>
  <si>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</si>
  <si>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</si>
  <si>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</si>
  <si>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</si>
  <si>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</si>
  <si>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</si>
  <si>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</si>
  <si>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</si>
  <si>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</si>
  <si>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</si>
  <si>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</si>
  <si>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</si>
  <si>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</si>
  <si>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</si>
  <si>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</si>
  <si>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</si>
  <si>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</si>
  <si>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</si>
  <si>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</si>
  <si>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</si>
  <si>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</si>
  <si>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</si>
  <si>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</si>
  <si>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</si>
  <si>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</si>
  <si>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</si>
  <si>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</si>
  <si>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</si>
  <si>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</si>
  <si>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</si>
  <si>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</si>
  <si>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</si>
  <si>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</si>
  <si>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</si>
  <si>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</si>
  <si>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</si>
  <si>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</si>
  <si>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</si>
  <si>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</si>
  <si>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</si>
  <si>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</si>
  <si>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</si>
  <si>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</si>
  <si>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</si>
  <si>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</si>
  <si>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</si>
  <si>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</si>
  <si>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</si>
  <si>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</si>
  <si>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</si>
  <si>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</si>
  <si>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</si>
  <si>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</si>
  <si>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</si>
  <si>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</si>
  <si>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</si>
  <si>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</si>
  <si>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</si>
  <si>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</si>
  <si>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</si>
  <si>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</si>
  <si>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</si>
  <si>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</si>
  <si>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</si>
  <si>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</si>
  <si>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</si>
  <si>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</si>
  <si>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</si>
  <si>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</si>
  <si>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</si>
  <si>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</si>
  <si>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</si>
  <si>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</si>
  <si>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</si>
  <si>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</si>
  <si>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</si>
  <si>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</si>
  <si>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</si>
  <si>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</si>
  <si>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</si>
  <si>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</si>
  <si>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</si>
  <si>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</si>
  <si>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</si>
  <si>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</si>
  <si>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</si>
  <si>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</si>
  <si>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</si>
  <si>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</si>
  <si>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</si>
  <si>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</si>
  <si>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</si>
  <si>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</si>
  <si>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</si>
  <si>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</si>
  <si>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</si>
  <si>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</si>
  <si>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</si>
  <si>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</si>
  <si>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</si>
  <si>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</si>
  <si>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</si>
  <si>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</si>
  <si>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</si>
  <si>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</si>
  <si>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</si>
  <si>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</si>
  <si>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</si>
  <si>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</si>
  <si>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</si>
  <si>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</si>
  <si>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</si>
  <si>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</si>
  <si>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</si>
  <si>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</si>
  <si>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</si>
  <si>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</si>
  <si>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</si>
  <si>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</si>
  <si>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</si>
  <si>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</si>
  <si>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</si>
  <si>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</si>
  <si>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</si>
  <si>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</si>
  <si>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</si>
  <si>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</si>
  <si>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</si>
  <si>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</si>
  <si>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</si>
  <si>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</si>
  <si>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</si>
  <si>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</si>
  <si>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</si>
  <si>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</si>
  <si>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</si>
  <si>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</si>
  <si>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</si>
  <si>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</si>
  <si>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</si>
  <si>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</si>
  <si>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</si>
  <si>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</si>
  <si>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</si>
  <si>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</si>
  <si>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</si>
  <si>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</si>
  <si>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</si>
  <si>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</si>
  <si>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</si>
  <si>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</si>
  <si>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</si>
  <si>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</si>
  <si>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</si>
  <si>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</si>
  <si>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</si>
  <si>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</si>
  <si>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</si>
  <si>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</si>
  <si>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</si>
  <si>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</si>
  <si>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</si>
  <si>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</si>
  <si>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</si>
  <si>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</si>
  <si>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</si>
  <si>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</si>
  <si>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</si>
  <si>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</si>
  <si>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</si>
  <si>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</si>
  <si>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</si>
  <si>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</si>
  <si>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</si>
  <si>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</si>
  <si>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</si>
  <si>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</si>
  <si>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</si>
  <si>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</si>
  <si>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</si>
  <si>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</si>
  <si>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</si>
  <si>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</si>
  <si>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</si>
  <si>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</si>
  <si>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</si>
  <si>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</si>
  <si>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</si>
  <si>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</si>
  <si>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</si>
  <si>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</si>
  <si>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</si>
  <si>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</si>
  <si>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</si>
  <si>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</si>
  <si>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</si>
  <si>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</si>
  <si>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</si>
  <si>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</si>
  <si>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</si>
  <si>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</si>
  <si>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</si>
  <si>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</si>
  <si>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</si>
  <si>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</si>
  <si>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</si>
  <si>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</si>
  <si>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</si>
  <si>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</si>
  <si>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</si>
  <si>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</si>
  <si>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</si>
  <si>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</si>
  <si>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</si>
  <si>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</si>
  <si>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</si>
  <si>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</si>
  <si>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</si>
  <si>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</si>
  <si>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</si>
  <si>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</si>
  <si>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</si>
  <si>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</si>
  <si>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</si>
  <si>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</si>
  <si>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</si>
  <si>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</si>
  <si>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</si>
  <si>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</si>
  <si>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</si>
  <si>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</si>
  <si>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</si>
  <si>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</si>
  <si>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</si>
  <si>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</si>
  <si>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</si>
  <si>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</si>
  <si>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</si>
  <si>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</si>
  <si>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</si>
  <si>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</si>
  <si>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</si>
  <si>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</si>
  <si>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</si>
  <si>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</si>
  <si>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</si>
  <si>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</si>
  <si>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</si>
  <si>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</si>
  <si>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</si>
  <si>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</si>
  <si>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</si>
  <si>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</si>
  <si>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</si>
  <si>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</si>
  <si>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</si>
  <si>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</si>
  <si>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</si>
  <si>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</si>
  <si>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</si>
  <si>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</si>
  <si>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</si>
  <si>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</si>
  <si>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</si>
  <si>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</si>
  <si>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</si>
  <si>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</si>
  <si>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</si>
  <si>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</si>
  <si>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</si>
  <si>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</si>
  <si>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</si>
  <si>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</si>
  <si>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</si>
  <si>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</si>
  <si>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</si>
  <si>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</si>
  <si>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</si>
  <si>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</si>
  <si>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</si>
  <si>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</si>
  <si>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</si>
  <si>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</si>
  <si>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</si>
  <si>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</si>
  <si>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</si>
  <si>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</si>
  <si>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</si>
  <si>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</si>
  <si>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</si>
  <si>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</si>
  <si>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</si>
  <si>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</si>
  <si>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</si>
  <si>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</si>
  <si>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</si>
  <si>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</si>
  <si>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</si>
  <si>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</si>
  <si>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</si>
  <si>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</si>
  <si>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</si>
  <si>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</si>
  <si>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</si>
  <si>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</si>
  <si>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</si>
  <si>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</si>
  <si>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</si>
  <si>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</si>
  <si>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</si>
  <si>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</si>
  <si>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</si>
  <si>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</si>
  <si>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</si>
  <si>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</si>
  <si>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</si>
  <si>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</si>
  <si>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</si>
  <si>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</si>
  <si>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</si>
  <si>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</si>
  <si>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</si>
  <si>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</si>
  <si>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</si>
  <si>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</si>
  <si>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</si>
  <si>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</si>
  <si>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</si>
  <si>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</si>
  <si>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</si>
  <si>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</si>
  <si>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</si>
  <si>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</si>
  <si>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</si>
  <si>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</si>
  <si>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</si>
  <si>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</si>
  <si>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</si>
  <si>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</si>
  <si>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</si>
  <si>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</si>
  <si>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</si>
  <si>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</si>
  <si>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</si>
  <si>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</si>
  <si>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</si>
  <si>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</si>
  <si>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</si>
  <si>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</si>
  <si>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</si>
  <si>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</si>
  <si>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</si>
  <si>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</si>
  <si>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</si>
  <si>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</si>
  <si>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</si>
  <si>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</si>
  <si>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</si>
  <si>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</si>
  <si>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</si>
  <si>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</si>
  <si>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</si>
  <si>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</si>
  <si>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</si>
  <si>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</si>
  <si>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</si>
  <si>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</si>
  <si>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</si>
  <si>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</si>
  <si>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</si>
  <si>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</si>
  <si>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</si>
  <si>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</si>
  <si>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</si>
  <si>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</si>
  <si>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</si>
  <si>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</si>
  <si>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</si>
  <si>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</si>
  <si>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</si>
  <si>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</si>
  <si>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</si>
  <si>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</si>
  <si>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</si>
  <si>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</si>
  <si>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</si>
  <si>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</si>
  <si>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</si>
  <si>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</si>
  <si>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</si>
  <si>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</si>
  <si>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</si>
  <si>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</si>
  <si>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</si>
  <si>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</si>
  <si>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</si>
  <si>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</si>
  <si>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</si>
  <si>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</si>
  <si>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</si>
  <si>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</si>
  <si>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</si>
  <si>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</si>
  <si>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</si>
  <si>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</si>
  <si>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</si>
  <si>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</si>
  <si>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</si>
  <si>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</si>
  <si>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</si>
  <si>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</si>
  <si>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</si>
  <si>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</si>
  <si>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</si>
  <si>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</si>
  <si>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</si>
  <si>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</si>
  <si>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</si>
  <si>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</si>
  <si>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</si>
  <si>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</si>
  <si>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</si>
  <si>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</si>
  <si>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</si>
  <si>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</si>
  <si>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</si>
  <si>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</si>
  <si>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</si>
  <si>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</si>
  <si>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</si>
  <si>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</si>
  <si>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</si>
  <si>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</si>
  <si>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</si>
  <si>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</si>
  <si>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</si>
  <si>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</si>
  <si>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</si>
  <si>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</si>
  <si>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</si>
  <si>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</si>
  <si>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</si>
  <si>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</si>
  <si>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</si>
  <si>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</si>
  <si>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</si>
  <si>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</si>
  <si>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</si>
  <si>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</si>
  <si>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</si>
  <si>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</si>
  <si>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</si>
  <si>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</si>
  <si>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</si>
  <si>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</si>
  <si>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</si>
  <si>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</si>
  <si>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</si>
  <si>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</si>
  <si>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</si>
  <si>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</si>
  <si>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</si>
  <si>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</si>
  <si>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</si>
  <si>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</si>
  <si>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</si>
  <si>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</si>
  <si>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</si>
  <si>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</si>
  <si>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</si>
  <si>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</si>
  <si>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</si>
  <si>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</si>
  <si>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</si>
  <si>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</si>
  <si>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</si>
  <si>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</si>
  <si>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</si>
  <si>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</si>
  <si>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</si>
  <si>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</si>
  <si>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</si>
  <si>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</si>
  <si>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</si>
  <si>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</si>
  <si>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</si>
  <si>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</si>
  <si>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</si>
  <si>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</si>
  <si>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</si>
  <si>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</si>
  <si>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</si>
  <si>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</si>
  <si>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</si>
  <si>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</si>
  <si>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</si>
  <si>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</si>
  <si>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</si>
  <si>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</si>
  <si>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</si>
  <si>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</si>
  <si>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</si>
  <si>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</si>
  <si>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</si>
  <si>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</si>
  <si>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</si>
  <si>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</si>
  <si>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</si>
  <si>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</si>
  <si>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</si>
  <si>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</si>
  <si>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</si>
  <si>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</si>
  <si>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</si>
  <si>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</si>
  <si>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</si>
  <si>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</si>
  <si>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</si>
  <si>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</si>
  <si>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</si>
  <si>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</si>
  <si>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</si>
  <si>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</si>
  <si>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</si>
  <si>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</si>
  <si>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</si>
  <si>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</si>
  <si>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</si>
  <si>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</si>
  <si>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</si>
  <si>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</si>
  <si>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</si>
  <si>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</si>
  <si>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</si>
  <si>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</si>
  <si>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</si>
  <si>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</si>
  <si>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</si>
  <si>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</si>
  <si>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</si>
  <si>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</si>
  <si>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</si>
  <si>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</si>
  <si>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</si>
  <si>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</si>
  <si>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</si>
  <si>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</si>
  <si>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</si>
  <si>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</si>
  <si>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</si>
  <si>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</si>
  <si>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</si>
  <si>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</si>
  <si>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</si>
  <si>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</si>
  <si>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</si>
  <si>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</si>
  <si>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</si>
  <si>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</si>
  <si>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</si>
  <si>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</si>
  <si>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</si>
  <si>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</si>
  <si>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</si>
  <si>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</si>
  <si>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</si>
  <si>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</si>
  <si>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</si>
  <si>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</si>
  <si>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</si>
  <si>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</si>
  <si>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</si>
  <si>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</si>
  <si>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</si>
  <si>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</si>
  <si>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</si>
  <si>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</si>
  <si>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</si>
  <si>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</si>
  <si>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</si>
  <si>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</si>
  <si>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</si>
  <si>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</si>
  <si>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</si>
  <si>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</si>
  <si>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</si>
  <si>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</si>
  <si>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</si>
  <si>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</si>
  <si>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</si>
  <si>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</si>
  <si>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</si>
  <si>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</si>
  <si>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</si>
  <si>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</si>
  <si>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</si>
  <si>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</si>
  <si>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</si>
  <si>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</si>
  <si>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</si>
  <si>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</si>
  <si>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</si>
  <si>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</si>
  <si>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</si>
  <si>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</si>
  <si>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</si>
  <si>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</si>
  <si>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</si>
  <si>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</si>
  <si>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</si>
  <si>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</si>
  <si>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</si>
  <si>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</si>
  <si>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</si>
  <si>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</si>
  <si>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</si>
  <si>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</si>
  <si>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</si>
  <si>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</si>
  <si>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</si>
  <si>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</si>
  <si>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</si>
  <si>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</si>
  <si>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</si>
  <si>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</si>
  <si>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</si>
  <si>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</si>
  <si>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</si>
  <si>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</si>
  <si>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</si>
  <si>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</si>
  <si>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</si>
  <si>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</si>
  <si>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</si>
  <si>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</si>
  <si>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</si>
  <si>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</si>
  <si>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</si>
  <si>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</si>
  <si>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</si>
  <si>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</si>
  <si>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</si>
  <si>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</si>
  <si>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</si>
  <si>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</si>
  <si>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</si>
  <si>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</si>
  <si>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</si>
  <si>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</si>
  <si>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</si>
  <si>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</si>
  <si>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</si>
  <si>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</si>
  <si>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</si>
  <si>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</si>
  <si>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</si>
  <si>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</si>
  <si>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</si>
  <si>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</si>
  <si>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</si>
  <si>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</si>
  <si>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</si>
  <si>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</si>
  <si>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</si>
  <si>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</si>
  <si>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</si>
  <si>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</si>
  <si>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</si>
  <si>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</si>
  <si>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</si>
  <si>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</si>
  <si>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</si>
  <si>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</si>
  <si>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</si>
  <si>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</si>
  <si>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</si>
  <si>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</si>
  <si>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</si>
  <si>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</si>
  <si>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</si>
  <si>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</si>
  <si>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</si>
  <si>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</si>
  <si>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</si>
  <si>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</si>
  <si>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</si>
  <si>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</si>
  <si>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</si>
  <si>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</si>
  <si>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</si>
  <si>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</si>
  <si>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</si>
  <si>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</si>
  <si>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</si>
  <si>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</si>
  <si>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</si>
  <si>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</si>
  <si>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</si>
  <si>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</si>
  <si>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</si>
  <si>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</si>
  <si>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</si>
  <si>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</si>
  <si>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</si>
  <si>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</si>
  <si>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</si>
  <si>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</si>
  <si>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</si>
  <si>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</si>
  <si>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</si>
  <si>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</si>
  <si>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</si>
  <si>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</si>
  <si>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</si>
  <si>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</si>
  <si>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</si>
  <si>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</si>
  <si>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</si>
  <si>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</si>
  <si>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</si>
  <si>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</si>
  <si>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</si>
  <si>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</si>
  <si>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</si>
  <si>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</si>
  <si>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</si>
  <si>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</si>
  <si>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</si>
  <si>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</si>
  <si>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</si>
  <si>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</si>
  <si>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</si>
  <si>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</si>
  <si>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</si>
  <si>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</si>
  <si>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</si>
  <si>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</si>
  <si>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</si>
  <si>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</si>
  <si>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</si>
  <si>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</si>
  <si>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</si>
  <si>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</si>
  <si>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</si>
  <si>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</si>
  <si>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</si>
  <si>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</si>
  <si>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</si>
  <si>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</si>
  <si>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</si>
  <si>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</si>
  <si>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</si>
  <si>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</si>
  <si>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</si>
  <si>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</si>
  <si>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</si>
  <si>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</si>
  <si>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</si>
  <si>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</si>
  <si>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</si>
  <si>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</si>
  <si>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</si>
  <si>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</si>
  <si>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</si>
  <si>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</si>
  <si>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</si>
  <si>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</si>
  <si>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</si>
  <si>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</si>
  <si>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</si>
  <si>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</si>
  <si>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</si>
  <si>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</si>
  <si>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</si>
  <si>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</si>
  <si>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</si>
  <si>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</si>
  <si>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</si>
  <si>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</si>
  <si>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</si>
  <si>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</si>
  <si>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</si>
  <si>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</si>
  <si>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</si>
  <si>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</si>
  <si>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</si>
  <si>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</si>
  <si>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</si>
  <si>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</si>
  <si>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</si>
  <si>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</si>
  <si>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</si>
  <si>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</si>
  <si>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</si>
  <si>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</si>
  <si>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</si>
  <si>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</si>
  <si>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</si>
  <si>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</si>
  <si>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</si>
  <si>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</si>
  <si>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</si>
  <si>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</si>
  <si>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</si>
  <si>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</si>
  <si>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</si>
  <si>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</si>
  <si>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</si>
  <si>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</si>
  <si>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</si>
  <si>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</si>
  <si>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</si>
  <si>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</si>
  <si>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</si>
  <si>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</si>
  <si>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</si>
  <si>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</si>
  <si>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</si>
  <si>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</si>
  <si>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</si>
  <si>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</si>
  <si>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</si>
  <si>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</si>
  <si>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</si>
  <si>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</si>
  <si>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</si>
  <si>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</si>
  <si>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</si>
  <si>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</si>
  <si>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</si>
  <si>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</si>
  <si>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</si>
  <si>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</si>
  <si>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</si>
  <si>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</si>
  <si>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</si>
  <si>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</si>
  <si>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</si>
  <si>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</si>
  <si>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</si>
  <si>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</si>
  <si>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</si>
  <si>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</si>
  <si>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</si>
  <si>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</si>
  <si>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</si>
  <si>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</si>
  <si>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</si>
  <si>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</si>
  <si>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</si>
  <si>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</si>
  <si>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</si>
  <si>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</si>
  <si>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</si>
  <si>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</si>
  <si>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</si>
  <si>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</si>
  <si>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</si>
  <si>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</si>
  <si>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</si>
  <si>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</si>
  <si>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</si>
  <si>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</si>
  <si>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</si>
  <si>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</si>
  <si>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</si>
  <si>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</si>
  <si>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</si>
  <si>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</si>
  <si>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</si>
  <si>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</si>
  <si>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</si>
  <si>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</si>
  <si>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</si>
  <si>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</si>
  <si>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</si>
  <si>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</si>
  <si>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</si>
  <si>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</si>
  <si>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</si>
  <si>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</si>
  <si>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</si>
  <si>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</si>
  <si>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</si>
  <si>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</si>
  <si>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</si>
  <si>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</si>
  <si>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</si>
  <si>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</si>
  <si>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</si>
  <si>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</si>
  <si>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</si>
  <si>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</si>
  <si>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</si>
  <si>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</si>
  <si>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</si>
  <si>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</si>
  <si>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</si>
  <si>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</si>
  <si>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</si>
  <si>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</si>
  <si>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</si>
  <si>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</si>
  <si>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</si>
  <si>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</si>
  <si>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</si>
  <si>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</si>
  <si>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</si>
  <si>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</si>
  <si>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</si>
  <si>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</si>
  <si>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</si>
  <si>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</si>
  <si>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</si>
  <si>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</si>
  <si>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</si>
  <si>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</si>
  <si>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</si>
  <si>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</si>
  <si>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</si>
  <si>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</si>
  <si>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</si>
  <si>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</si>
  <si>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</si>
  <si>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</si>
  <si>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</si>
  <si>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</si>
  <si>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</si>
  <si>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</si>
  <si>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</si>
  <si>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</si>
  <si>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</si>
  <si>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</si>
  <si>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</si>
  <si>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</si>
  <si>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</si>
  <si>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</si>
  <si>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</si>
  <si>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</si>
  <si>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</si>
  <si>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</si>
  <si>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</si>
  <si>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</si>
  <si>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</si>
  <si>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</si>
  <si>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</si>
  <si>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</si>
  <si>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</si>
  <si>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</si>
  <si>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</si>
  <si>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</si>
  <si>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</si>
  <si>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</si>
  <si>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</si>
  <si>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</si>
  <si>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</si>
  <si>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</si>
  <si>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</si>
  <si>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</si>
  <si>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</si>
  <si>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</si>
  <si>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</si>
  <si>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</si>
  <si>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</si>
  <si>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</si>
  <si>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</si>
  <si>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</si>
  <si>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</si>
  <si>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</si>
  <si>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</si>
  <si>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</si>
  <si>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</si>
  <si>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</si>
  <si>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</si>
  <si>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</si>
  <si>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</si>
  <si>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</si>
  <si>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</si>
  <si>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</si>
  <si>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</si>
  <si>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</si>
  <si>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</si>
  <si>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</si>
  <si>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</si>
  <si>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</si>
  <si>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</si>
  <si>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</si>
  <si>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</si>
  <si>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</si>
  <si>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</si>
  <si>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</si>
  <si>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</si>
  <si>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</si>
  <si>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</si>
  <si>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</si>
  <si>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</si>
  <si>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</si>
  <si>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</si>
  <si>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</si>
  <si>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</si>
  <si>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</si>
  <si>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</si>
  <si>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</si>
  <si>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</si>
  <si>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</si>
  <si>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</si>
  <si>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</si>
  <si>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</si>
  <si>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</si>
  <si>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</si>
  <si>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</si>
  <si>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</si>
  <si>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</si>
  <si>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</si>
  <si>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</si>
  <si>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</si>
  <si>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</si>
  <si>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</si>
  <si>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</si>
  <si>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</si>
  <si>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</si>
  <si>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</si>
  <si>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</si>
  <si>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</si>
  <si>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</si>
  <si>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</si>
  <si>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</si>
  <si>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</si>
  <si>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</si>
  <si>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</si>
  <si>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</si>
  <si>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</si>
  <si>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</si>
  <si>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</si>
  <si>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</si>
  <si>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</si>
  <si>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</si>
  <si>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</si>
  <si>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</si>
  <si>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</si>
  <si>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</si>
  <si>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</si>
  <si>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</si>
  <si>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</si>
  <si>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</si>
  <si>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</si>
  <si>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</si>
  <si>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</si>
  <si>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</si>
  <si>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</si>
  <si>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</si>
  <si>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</si>
  <si>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</si>
  <si>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</si>
  <si>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</si>
  <si>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</si>
  <si>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</si>
  <si>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</si>
  <si>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</si>
  <si>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</si>
  <si>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</si>
  <si>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</si>
  <si>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</si>
  <si>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</si>
  <si>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</si>
  <si>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</si>
  <si>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</si>
  <si>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</si>
  <si>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</si>
  <si>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</si>
  <si>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</si>
  <si>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</si>
  <si>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</si>
  <si>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</si>
  <si>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</si>
  <si>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</si>
  <si>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</si>
  <si>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</si>
  <si>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</si>
  <si>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</si>
  <si>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</si>
  <si>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</si>
  <si>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</si>
  <si>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</si>
  <si>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</si>
  <si>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</si>
  <si>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</si>
  <si>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</si>
  <si>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</si>
  <si>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</si>
  <si>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</si>
  <si>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</si>
  <si>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</si>
  <si>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</si>
  <si>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</si>
  <si>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</si>
  <si>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</si>
  <si>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</si>
  <si>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</si>
  <si>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</si>
  <si>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</si>
  <si>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</si>
  <si>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</si>
  <si>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</si>
  <si>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</si>
  <si>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</si>
  <si>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</si>
  <si>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</si>
  <si>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</si>
  <si>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</si>
  <si>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</si>
  <si>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</si>
  <si>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</si>
  <si>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</si>
  <si>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</si>
  <si>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</si>
  <si>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</si>
  <si>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</si>
  <si>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</si>
  <si>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</si>
  <si>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</si>
  <si>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</si>
  <si>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</si>
  <si>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</si>
  <si>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</si>
  <si>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</si>
  <si>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</si>
  <si>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</si>
  <si>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</si>
  <si>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</si>
  <si>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</si>
  <si>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</si>
  <si>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</si>
  <si>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</si>
  <si>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</si>
  <si>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</si>
  <si>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</si>
  <si>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</si>
  <si>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</si>
  <si>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</si>
  <si>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</si>
  <si>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</si>
  <si>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</si>
  <si>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</si>
  <si>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</si>
  <si>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</si>
  <si>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</si>
  <si>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</si>
  <si>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</si>
  <si>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</si>
  <si>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</si>
  <si>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</si>
  <si>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</si>
  <si>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</si>
  <si>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</si>
  <si>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</si>
  <si>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</si>
  <si>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</si>
  <si>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</si>
  <si>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</si>
  <si>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</si>
  <si>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</si>
  <si>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</si>
  <si>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</si>
  <si>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</si>
  <si>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</si>
  <si>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</si>
  <si>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</si>
  <si>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</si>
  <si>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</si>
  <si>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</si>
  <si>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</si>
  <si>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</si>
  <si>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</si>
  <si>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</si>
  <si>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</si>
  <si>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</si>
  <si>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</si>
  <si>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</si>
  <si>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</si>
  <si>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</si>
  <si>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</si>
  <si>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</si>
  <si>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</si>
  <si>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</si>
  <si>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</si>
  <si>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</si>
  <si>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</si>
  <si>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</si>
  <si>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</si>
  <si>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</si>
  <si>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</si>
  <si>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</si>
  <si>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</si>
  <si>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</si>
  <si>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</si>
  <si>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</si>
  <si>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</si>
  <si>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</si>
  <si>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</si>
  <si>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</si>
  <si>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</si>
  <si>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</si>
  <si>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</si>
  <si>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</si>
  <si>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</si>
  <si>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</si>
  <si>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</si>
  <si>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</si>
  <si>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</si>
  <si>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</si>
  <si>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</si>
  <si>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</si>
  <si>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</si>
  <si>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</si>
  <si>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</si>
  <si>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</si>
  <si>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</si>
  <si>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</si>
  <si>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</si>
  <si>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</si>
  <si>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</si>
  <si>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</si>
  <si>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</si>
  <si>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</si>
  <si>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</si>
  <si>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</si>
  <si>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</si>
  <si>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</si>
  <si>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</si>
  <si>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</si>
  <si>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</si>
  <si>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</si>
  <si>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</si>
  <si>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</si>
  <si>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</si>
  <si>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</si>
  <si>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</si>
  <si>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</si>
  <si>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</si>
  <si>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</si>
  <si>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</si>
  <si>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</si>
  <si>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</si>
  <si>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</si>
  <si>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</si>
  <si>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</si>
  <si>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</si>
  <si>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</si>
  <si>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</si>
  <si>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</si>
  <si>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</si>
  <si>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</si>
  <si>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</si>
  <si>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</si>
  <si>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</si>
  <si>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</si>
  <si>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</si>
  <si>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</si>
  <si>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</si>
  <si>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</si>
  <si>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</si>
  <si>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</si>
  <si>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</si>
  <si>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</si>
  <si>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</si>
  <si>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</si>
  <si>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</si>
  <si>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</si>
  <si>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</si>
  <si>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</si>
  <si>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</si>
  <si>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</si>
  <si>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</si>
  <si>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</si>
  <si>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</si>
  <si>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</si>
  <si>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</si>
  <si>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</si>
  <si>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</si>
  <si>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</si>
  <si>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</si>
  <si>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</si>
  <si>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</si>
  <si>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</si>
  <si>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</si>
  <si>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</si>
  <si>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</si>
  <si>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</si>
  <si>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</si>
  <si>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</si>
  <si>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</si>
  <si>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</si>
  <si>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</si>
  <si>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</si>
  <si>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</si>
  <si>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</si>
  <si>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</si>
  <si>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</si>
  <si>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</si>
  <si>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</si>
  <si>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</si>
  <si>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</si>
  <si>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</si>
  <si>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</si>
  <si>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</si>
  <si>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</si>
  <si>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</si>
  <si>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</si>
  <si>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</si>
  <si>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</si>
  <si>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</si>
  <si>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</si>
  <si>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</si>
  <si>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</si>
  <si>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</si>
  <si>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</si>
  <si>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</si>
  <si>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</si>
  <si>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</si>
  <si>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</si>
  <si>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</si>
  <si>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</si>
  <si>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</si>
  <si>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</si>
  <si>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</si>
  <si>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</si>
  <si>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</si>
  <si>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</si>
  <si>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</si>
  <si>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</si>
  <si>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</si>
  <si>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</si>
  <si>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</si>
  <si>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</si>
  <si>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</si>
  <si>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</si>
  <si>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</si>
  <si>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</si>
  <si>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</si>
  <si>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</si>
  <si>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</si>
  <si>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</si>
  <si>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</si>
  <si>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</si>
  <si>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</si>
  <si>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</si>
  <si>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</si>
  <si>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</si>
  <si>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</si>
  <si>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</si>
  <si>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</si>
  <si>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</si>
  <si>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</si>
  <si>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</si>
  <si>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</si>
  <si>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</si>
  <si>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</si>
  <si>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</si>
  <si>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</si>
  <si>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</si>
  <si>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</si>
  <si>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</si>
  <si>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</si>
  <si>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</si>
  <si>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</si>
  <si>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</si>
  <si>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</si>
  <si>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</si>
  <si>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</si>
  <si>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</si>
  <si>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</si>
  <si>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</si>
  <si>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</si>
  <si>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</si>
  <si>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</si>
  <si>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</si>
  <si>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</si>
  <si>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</si>
  <si>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</si>
  <si>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</si>
  <si>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</si>
  <si>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</si>
  <si>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</si>
  <si>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</si>
  <si>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</si>
  <si>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</si>
  <si>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</si>
  <si>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</si>
  <si>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</si>
  <si>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</si>
  <si>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</si>
  <si>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</si>
  <si>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</si>
  <si>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</si>
  <si>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</si>
  <si>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</si>
  <si>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</si>
  <si>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</si>
  <si>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</si>
  <si>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</si>
  <si>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</si>
  <si>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</si>
  <si>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</si>
  <si>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</si>
  <si>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</si>
  <si>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</si>
  <si>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</si>
  <si>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</si>
  <si>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</si>
  <si>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</si>
  <si>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</si>
  <si>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</si>
  <si>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</si>
  <si>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</si>
  <si>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</si>
  <si>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</si>
  <si>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</si>
  <si>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</si>
  <si>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</si>
  <si>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</si>
  <si>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</si>
  <si>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</si>
  <si>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</si>
  <si>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</si>
  <si>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</si>
  <si>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</si>
  <si>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</si>
  <si>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</si>
  <si>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</si>
  <si>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</si>
  <si>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</si>
  <si>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</si>
  <si>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</si>
  <si>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</si>
  <si>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</si>
  <si>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</si>
  <si>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</si>
  <si>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</si>
  <si>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</si>
  <si>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</si>
  <si>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</si>
  <si>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</si>
  <si>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</si>
  <si>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</si>
  <si>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</si>
  <si>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</si>
  <si>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</si>
  <si>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</si>
  <si>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</si>
  <si>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</si>
  <si>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</si>
  <si>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</si>
  <si>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</si>
  <si>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</si>
  <si>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</si>
  <si>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</si>
  <si>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</si>
  <si>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</si>
  <si>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</si>
  <si>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</si>
  <si>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</si>
  <si>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</si>
  <si>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</si>
  <si>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</si>
  <si>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</si>
  <si>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</si>
  <si>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</si>
  <si>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</si>
  <si>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</si>
  <si>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</si>
  <si>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</si>
  <si>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</si>
  <si>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</si>
  <si>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</si>
  <si>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</si>
  <si>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</si>
  <si>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</si>
  <si>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</si>
  <si>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</si>
  <si>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</si>
  <si>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</si>
  <si>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</si>
  <si>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</si>
  <si>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</si>
  <si>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</si>
  <si>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</si>
  <si>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</si>
  <si>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</si>
  <si>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</si>
  <si>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</si>
  <si>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</si>
  <si>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</si>
  <si>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</si>
  <si>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</si>
  <si>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</si>
  <si>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</si>
  <si>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</si>
  <si>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</si>
  <si>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</si>
  <si>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</si>
  <si>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</si>
  <si>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</si>
  <si>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</si>
  <si>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</si>
  <si>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</si>
  <si>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</si>
  <si>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</si>
  <si>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</si>
  <si>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</si>
  <si>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</si>
  <si>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</si>
  <si>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</si>
  <si>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</si>
  <si>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</si>
  <si>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</si>
  <si>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</si>
  <si>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</si>
  <si>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</si>
  <si>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</si>
  <si>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</si>
  <si>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</si>
  <si>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</si>
  <si>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</si>
  <si>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</si>
  <si>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</si>
  <si>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</si>
  <si>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</si>
  <si>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</si>
  <si>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</si>
  <si>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</si>
  <si>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</si>
  <si>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</si>
  <si>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</si>
  <si>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</si>
  <si>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</si>
  <si>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</si>
  <si>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</si>
  <si>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</si>
  <si>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</si>
  <si>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</si>
  <si>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</si>
  <si>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</si>
  <si>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</si>
  <si>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</si>
  <si>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</si>
  <si>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</si>
  <si>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</si>
  <si>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</si>
  <si>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</si>
  <si>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</si>
  <si>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</si>
  <si>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</si>
  <si>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</si>
  <si>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</si>
  <si>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</si>
  <si>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</si>
  <si>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</si>
  <si>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</si>
  <si>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</si>
  <si>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</si>
  <si>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</si>
  <si>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</si>
  <si>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</si>
  <si>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</si>
  <si>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</si>
  <si>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</si>
  <si>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</si>
  <si>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</si>
  <si>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</si>
  <si>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</si>
  <si>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</si>
  <si>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</si>
  <si>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</si>
  <si>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</si>
  <si>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</si>
  <si>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</si>
  <si>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</si>
  <si>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</si>
  <si>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</si>
  <si>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</si>
  <si>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</si>
  <si>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</si>
  <si>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</si>
  <si>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</si>
  <si>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</si>
  <si>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</si>
  <si>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</si>
  <si>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</si>
  <si>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</si>
  <si>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</si>
  <si>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</si>
  <si>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</si>
  <si>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</si>
  <si>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</si>
  <si>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</si>
  <si>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</si>
  <si>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</si>
  <si>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</si>
  <si>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</si>
  <si>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</si>
  <si>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</si>
  <si>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</si>
  <si>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</si>
  <si>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</si>
  <si>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</si>
  <si>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</si>
  <si>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</si>
  <si>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</si>
  <si>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</si>
  <si>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</si>
  <si>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</si>
  <si>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</si>
  <si>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</si>
  <si>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</si>
  <si>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</si>
  <si>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</si>
  <si>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</si>
  <si>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</si>
  <si>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</si>
  <si>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</si>
  <si>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</si>
  <si>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</si>
  <si>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</si>
  <si>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</si>
  <si>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</si>
  <si>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</si>
  <si>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</si>
  <si>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</si>
  <si>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</si>
  <si>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</si>
  <si>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</si>
  <si>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</si>
  <si>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</si>
  <si>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</si>
  <si>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</si>
  <si>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</si>
  <si>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</si>
  <si>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</si>
  <si>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</si>
  <si>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</si>
  <si>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</si>
  <si>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</si>
  <si>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</si>
  <si>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</si>
  <si>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</si>
  <si>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</si>
  <si>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</si>
  <si>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</si>
  <si>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</si>
  <si>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</si>
  <si>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</si>
  <si>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</si>
  <si>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</si>
  <si>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</si>
  <si>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</si>
  <si>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</si>
  <si>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</si>
  <si>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</si>
  <si>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</si>
  <si>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</si>
  <si>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</si>
  <si>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</si>
  <si>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</si>
  <si>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</si>
  <si>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</si>
  <si>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</si>
  <si>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</si>
  <si>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</si>
  <si>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</si>
  <si>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</si>
  <si>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</si>
  <si>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</si>
  <si>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</si>
  <si>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</si>
  <si>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</si>
  <si>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</si>
  <si>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</si>
  <si>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</si>
  <si>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</si>
  <si>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</si>
  <si>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</si>
  <si>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</si>
  <si>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</si>
  <si>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</si>
  <si>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</si>
  <si>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</si>
  <si>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</si>
  <si>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</si>
  <si>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</si>
  <si>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</si>
  <si>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</si>
  <si>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</si>
  <si>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</si>
  <si>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</si>
  <si>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</si>
  <si>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</si>
  <si>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</si>
  <si>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</si>
  <si>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</si>
  <si>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</si>
  <si>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</si>
  <si>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</si>
  <si>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</si>
  <si>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</si>
  <si>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</si>
  <si>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</si>
  <si>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</si>
  <si>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</si>
  <si>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</si>
  <si>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</si>
  <si>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</si>
  <si>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</si>
  <si>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</si>
  <si>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</si>
  <si>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</si>
  <si>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</si>
  <si>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</si>
  <si>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</si>
  <si>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</si>
  <si>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</si>
  <si>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</si>
  <si>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</si>
  <si>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</si>
  <si>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</si>
  <si>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</si>
  <si>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</si>
  <si>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</si>
  <si>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</si>
  <si>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</si>
  <si>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</si>
  <si>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</si>
  <si>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</si>
  <si>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</si>
  <si>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</si>
  <si>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</si>
  <si>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</si>
  <si>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</si>
  <si>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</si>
  <si>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</si>
  <si>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</si>
  <si>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</si>
  <si>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</si>
  <si>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</si>
  <si>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</si>
  <si>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</si>
  <si>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</si>
  <si>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</si>
  <si>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</si>
  <si>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</si>
  <si>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</si>
  <si>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</si>
  <si>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</si>
  <si>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</si>
  <si>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</si>
  <si>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</si>
  <si>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</si>
  <si>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</si>
  <si>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</si>
  <si>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</si>
  <si>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</si>
  <si>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</si>
  <si>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</si>
  <si>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</si>
  <si>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</si>
  <si>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</si>
  <si>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</si>
  <si>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</si>
  <si>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</si>
  <si>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</si>
  <si>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</si>
  <si>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</si>
  <si>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</si>
  <si>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</si>
  <si>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</si>
  <si>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</si>
  <si>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</si>
  <si>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</si>
  <si>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</si>
  <si>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</si>
  <si>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</si>
  <si>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</si>
  <si>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</si>
  <si>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</si>
  <si>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</si>
  <si>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</si>
  <si>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</si>
  <si>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</si>
  <si>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</si>
  <si>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</si>
  <si>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</si>
  <si>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</si>
  <si>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</si>
  <si>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</si>
  <si>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</si>
  <si>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</si>
  <si>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</si>
  <si>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</si>
  <si>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</si>
  <si>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</si>
  <si>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</si>
  <si>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</si>
  <si>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</si>
  <si>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</si>
  <si>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</si>
  <si>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</si>
  <si>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</si>
  <si>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</si>
  <si>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</si>
  <si>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</si>
  <si>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</si>
  <si>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</si>
  <si>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</si>
  <si>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</si>
  <si>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</si>
  <si>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</si>
  <si>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</si>
  <si>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</si>
  <si>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</si>
  <si>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</si>
  <si>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</si>
  <si>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</si>
  <si>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</si>
  <si>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</si>
  <si>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</si>
  <si>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</si>
  <si>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</si>
  <si>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</si>
  <si>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</si>
  <si>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</si>
  <si>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</si>
  <si>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</si>
  <si>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</si>
  <si>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</si>
  <si>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</si>
  <si>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</si>
  <si>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</si>
  <si>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</si>
  <si>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</si>
  <si>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</si>
  <si>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</si>
  <si>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</si>
  <si>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</si>
  <si>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</si>
  <si>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</si>
  <si>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</si>
  <si>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</si>
  <si>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</si>
  <si>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</si>
  <si>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</si>
  <si>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</si>
  <si>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</si>
  <si>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</si>
  <si>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</si>
  <si>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</si>
  <si>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</si>
  <si>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</si>
  <si>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</si>
  <si>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</si>
  <si>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</si>
  <si>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</si>
  <si>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</si>
  <si>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</si>
  <si>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</si>
  <si>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</si>
  <si>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</si>
  <si>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</si>
  <si>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</si>
  <si>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</si>
  <si>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</si>
  <si>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</si>
  <si>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</si>
  <si>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</si>
  <si>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</si>
  <si>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</si>
  <si>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</si>
  <si>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</si>
  <si>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</si>
  <si>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</si>
  <si>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</si>
  <si>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</si>
  <si>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</si>
  <si>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</si>
  <si>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</si>
  <si>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</si>
  <si>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</si>
  <si>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</si>
  <si>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</si>
  <si>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</si>
  <si>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</si>
  <si>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</si>
  <si>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</si>
  <si>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</si>
  <si>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</si>
  <si>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</si>
  <si>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</si>
  <si>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</si>
  <si>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</si>
  <si>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</si>
  <si>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</si>
  <si>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</si>
  <si>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</si>
  <si>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</si>
  <si>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</si>
  <si>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</si>
  <si>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</si>
  <si>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</si>
  <si>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</si>
  <si>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</si>
  <si>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</si>
  <si>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</si>
  <si>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</si>
  <si>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</si>
  <si>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</si>
  <si>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</si>
  <si>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</si>
  <si>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</si>
  <si>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</si>
  <si>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</si>
  <si>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</si>
  <si>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</si>
  <si>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</si>
  <si>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</si>
  <si>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</si>
  <si>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</si>
  <si>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</si>
  <si>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</si>
  <si>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</si>
  <si>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</si>
  <si>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</si>
  <si>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</si>
  <si>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</si>
  <si>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</si>
  <si>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</si>
  <si>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</si>
  <si>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</si>
  <si>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</si>
  <si>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</si>
  <si>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</si>
  <si>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</si>
  <si>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</si>
  <si>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</si>
  <si>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</si>
  <si>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</si>
  <si>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</si>
  <si>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</si>
  <si>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</si>
  <si>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</si>
  <si>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</si>
  <si>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</si>
  <si>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</si>
  <si>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</si>
  <si>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</si>
  <si>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</si>
  <si>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</si>
  <si>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</si>
  <si>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</si>
  <si>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</si>
  <si>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</si>
  <si>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</si>
  <si>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</si>
  <si>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</si>
  <si>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</si>
  <si>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</si>
  <si>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</si>
  <si>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</si>
  <si>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</si>
  <si>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</si>
  <si>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</si>
  <si>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</si>
  <si>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</si>
  <si>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</si>
  <si>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</si>
  <si>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</si>
  <si>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</si>
  <si>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</si>
  <si>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</si>
  <si>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</si>
  <si>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</si>
  <si>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</si>
  <si>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</si>
  <si>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</si>
  <si>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</si>
  <si>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</si>
  <si>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</si>
  <si>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</si>
  <si>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</si>
  <si>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</si>
  <si>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</si>
  <si>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</si>
  <si>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</si>
  <si>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</si>
  <si>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</si>
  <si>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</si>
  <si>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</si>
  <si>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</si>
  <si>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</si>
  <si>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</si>
  <si>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</si>
  <si>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</si>
  <si>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</si>
  <si>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</si>
  <si>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</si>
  <si>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</si>
  <si>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</si>
  <si>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</si>
  <si>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</si>
  <si>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</si>
  <si>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</si>
  <si>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</si>
  <si>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</si>
  <si>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</si>
  <si>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</si>
  <si>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</si>
  <si>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</si>
  <si>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</si>
  <si>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</si>
  <si>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</si>
  <si>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</si>
  <si>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</si>
  <si>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</si>
  <si>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</si>
  <si>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</si>
  <si>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</si>
  <si>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</si>
  <si>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</si>
  <si>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</si>
  <si>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</si>
  <si>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</si>
  <si>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</si>
  <si>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</si>
  <si>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</si>
  <si>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</si>
  <si>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</si>
  <si>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</si>
  <si>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</si>
  <si>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</si>
  <si>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</si>
  <si>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</si>
  <si>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</si>
  <si>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</si>
  <si>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</si>
  <si>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</si>
  <si>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</si>
  <si>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</si>
  <si>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</si>
  <si>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</si>
  <si>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</si>
  <si>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</si>
  <si>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</si>
  <si>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</si>
  <si>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</si>
  <si>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</si>
  <si>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</si>
  <si>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</si>
  <si>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</si>
  <si>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</si>
  <si>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</si>
  <si>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</si>
  <si>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</si>
  <si>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</si>
  <si>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</si>
  <si>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</si>
  <si>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</si>
  <si>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</si>
  <si>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</si>
  <si>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</si>
  <si>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</si>
  <si>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</si>
  <si>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</si>
  <si>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</si>
  <si>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</si>
  <si>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</si>
  <si>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</si>
  <si>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</si>
  <si>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</si>
  <si>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</si>
  <si>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</si>
  <si>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</si>
  <si>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</si>
  <si>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</si>
  <si>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</si>
  <si>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</si>
  <si>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</si>
  <si>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</si>
  <si>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</si>
  <si>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</si>
  <si>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</si>
  <si>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</si>
  <si>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</si>
  <si>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</si>
  <si>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</si>
  <si>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</si>
  <si>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</si>
  <si>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</si>
  <si>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</si>
  <si>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</si>
  <si>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</si>
  <si>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</si>
  <si>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</si>
  <si>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</si>
  <si>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</si>
  <si>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</si>
  <si>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</si>
  <si>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</si>
  <si>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</si>
  <si>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</si>
  <si>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</si>
  <si>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</si>
  <si>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</si>
  <si>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</si>
  <si>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</si>
  <si>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</si>
  <si>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</si>
  <si>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</si>
  <si>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</si>
  <si>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</si>
  <si>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</si>
  <si>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</si>
  <si>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</si>
  <si>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</si>
  <si>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</si>
  <si>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</si>
  <si>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</si>
  <si>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</si>
  <si>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</si>
  <si>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</si>
  <si>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</si>
  <si>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</si>
  <si>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</si>
  <si>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</si>
  <si>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</si>
  <si>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</si>
  <si>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</si>
  <si>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</si>
  <si>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</si>
  <si>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</si>
  <si>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</si>
  <si>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</si>
  <si>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</si>
  <si>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</si>
  <si>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</si>
  <si>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</si>
  <si>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</si>
  <si>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</si>
  <si>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</si>
  <si>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</si>
  <si>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</si>
  <si>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</si>
  <si>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</si>
  <si>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</si>
  <si>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</si>
  <si>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</si>
  <si>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</si>
  <si>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</si>
  <si>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</si>
  <si>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</si>
  <si>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</si>
  <si>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</si>
  <si>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</si>
  <si>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</si>
  <si>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</si>
  <si>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</si>
  <si>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</si>
  <si>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</si>
  <si>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</si>
  <si>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</si>
  <si>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</si>
  <si>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</si>
  <si>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</si>
  <si>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</si>
  <si>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</si>
  <si>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</si>
  <si>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</si>
  <si>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</si>
  <si>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</si>
  <si>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</si>
  <si>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</si>
  <si>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</si>
  <si>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</si>
  <si>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</si>
  <si>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</si>
  <si>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</si>
  <si>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</si>
  <si>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</si>
  <si>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</si>
  <si>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</si>
  <si>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</si>
  <si>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</si>
  <si>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</si>
  <si>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</si>
  <si>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</si>
  <si>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</si>
  <si>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</si>
  <si>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</si>
  <si>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</si>
  <si>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</si>
  <si>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</si>
  <si>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</si>
  <si>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</si>
  <si>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</si>
  <si>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</si>
  <si>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</si>
  <si>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</si>
  <si>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</si>
  <si>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</si>
  <si>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</si>
  <si>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</si>
  <si>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</si>
  <si>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</si>
  <si>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</si>
  <si>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</si>
  <si>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</si>
  <si>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</si>
  <si>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</si>
  <si>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</si>
  <si>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</si>
  <si>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</si>
  <si>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</si>
  <si>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</si>
  <si>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</si>
  <si>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</si>
  <si>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</si>
  <si>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</si>
  <si>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</si>
  <si>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</si>
  <si>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</si>
  <si>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</si>
  <si>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</si>
  <si>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</si>
  <si>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</si>
  <si>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</si>
  <si>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</si>
  <si>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</si>
  <si>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</si>
  <si>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</si>
  <si>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</si>
  <si>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</si>
  <si>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</si>
  <si>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</si>
  <si>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</si>
  <si>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</si>
  <si>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</si>
  <si>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</si>
  <si>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</si>
  <si>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</si>
  <si>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</si>
  <si>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</si>
  <si>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</si>
  <si>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</si>
  <si>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</si>
  <si>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</si>
  <si>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</si>
  <si>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</si>
  <si>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</si>
  <si>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</si>
  <si>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</si>
  <si>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</si>
  <si>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</si>
  <si>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</si>
  <si>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</si>
  <si>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</si>
  <si>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</si>
  <si>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</si>
  <si>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</si>
  <si>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</si>
  <si>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</si>
  <si>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</si>
  <si>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</si>
  <si>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</si>
  <si>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</si>
  <si>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</si>
  <si>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</si>
  <si>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</si>
  <si>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</si>
  <si>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</si>
  <si>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</si>
  <si>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</si>
  <si>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</si>
  <si>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</si>
  <si>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</si>
  <si>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</si>
  <si>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</si>
  <si>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</si>
  <si>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</si>
  <si>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</si>
  <si>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</si>
  <si>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</si>
  <si>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</si>
  <si>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</si>
  <si>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</si>
  <si>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</si>
  <si>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</si>
  <si>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</si>
  <si>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</si>
  <si>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</si>
  <si>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</si>
  <si>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</si>
  <si>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</si>
  <si>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</si>
  <si>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</si>
  <si>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</si>
  <si>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</si>
  <si>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</si>
  <si>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</si>
  <si>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</si>
  <si>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</si>
  <si>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</si>
  <si>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</si>
  <si>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</si>
  <si>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</si>
  <si>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</si>
  <si>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</si>
  <si>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</si>
  <si>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</si>
  <si>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</si>
  <si>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</si>
  <si>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</si>
  <si>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</si>
  <si>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</si>
  <si>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</si>
  <si>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</si>
  <si>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</si>
  <si>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</si>
  <si>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</si>
  <si>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</si>
  <si>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</si>
  <si>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</si>
  <si>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</si>
  <si>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</si>
  <si>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</si>
  <si>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</si>
  <si>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</si>
  <si>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</si>
  <si>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</si>
  <si>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</si>
  <si>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</si>
  <si>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</si>
  <si>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</si>
  <si>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</si>
  <si>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</si>
  <si>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</si>
  <si>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</si>
  <si>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</si>
  <si>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</si>
  <si>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</si>
  <si>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</si>
  <si>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</si>
  <si>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</si>
  <si>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</si>
  <si>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</si>
  <si>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</si>
  <si>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</si>
  <si>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</si>
  <si>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</si>
  <si>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</si>
  <si>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</si>
  <si>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</si>
  <si>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</si>
  <si>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</si>
  <si>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</si>
  <si>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</si>
  <si>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</si>
  <si>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</si>
  <si>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</si>
  <si>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</si>
  <si>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</si>
  <si>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</si>
  <si>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</si>
  <si>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</si>
  <si>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</si>
  <si>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</si>
  <si>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</si>
  <si>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</si>
  <si>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</si>
  <si>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</si>
  <si>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</si>
  <si>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</si>
  <si>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</si>
  <si>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</si>
  <si>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</si>
  <si>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</si>
  <si>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</si>
  <si>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</si>
  <si>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</si>
  <si>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</si>
  <si>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</si>
  <si>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</si>
  <si>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</si>
  <si>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</si>
  <si>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</si>
  <si>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</si>
  <si>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</si>
  <si>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</si>
  <si>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</si>
  <si>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</si>
  <si>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</si>
  <si>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</si>
  <si>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</si>
  <si>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</si>
  <si>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</si>
  <si>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</si>
  <si>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</si>
  <si>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</si>
  <si>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</si>
  <si>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</si>
  <si>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</si>
  <si>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</si>
  <si>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</si>
  <si>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</si>
  <si>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</si>
  <si>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</si>
  <si>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</si>
  <si>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</si>
  <si>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</si>
  <si>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</si>
  <si>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</si>
  <si>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</si>
  <si>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</si>
  <si>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</si>
  <si>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</si>
  <si>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</si>
  <si>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</si>
  <si>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</si>
  <si>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</si>
  <si>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</si>
  <si>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</si>
  <si>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</si>
  <si>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</si>
  <si>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</si>
  <si>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</si>
  <si>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</si>
  <si>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</si>
  <si>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</si>
  <si>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</si>
  <si>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</si>
  <si>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</si>
  <si>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</si>
  <si>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</si>
  <si>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</si>
  <si>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</si>
  <si>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</si>
  <si>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</si>
  <si>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</si>
  <si>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</si>
  <si>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</si>
  <si>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</si>
  <si>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</si>
  <si>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</si>
  <si>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</si>
  <si>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</si>
  <si>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</si>
  <si>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</si>
  <si>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</si>
  <si>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</si>
  <si>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</si>
  <si>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</si>
  <si>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</si>
  <si>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</si>
  <si>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</si>
  <si>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</si>
  <si>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</si>
  <si>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</si>
  <si>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</si>
  <si>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</si>
  <si>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</si>
  <si>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</si>
  <si>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</si>
  <si>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</si>
  <si>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</si>
  <si>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</si>
  <si>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</si>
  <si>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</si>
  <si>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</si>
  <si>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</si>
  <si>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</si>
  <si>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</si>
  <si>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</si>
  <si>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</si>
  <si>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</si>
  <si>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</si>
  <si>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</si>
  <si>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</si>
  <si>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</si>
  <si>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</si>
  <si>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</si>
  <si>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</si>
  <si>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</si>
  <si>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</si>
  <si>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</si>
  <si>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</si>
  <si>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</si>
  <si>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</si>
  <si>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</si>
  <si>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</si>
  <si>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</si>
  <si>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</si>
  <si>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</si>
  <si>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</si>
  <si>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</si>
  <si>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</si>
  <si>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</si>
  <si>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</si>
  <si>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</si>
  <si>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</si>
  <si>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</si>
  <si>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</si>
  <si>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</si>
  <si>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</si>
  <si>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</si>
  <si>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</si>
  <si>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</si>
  <si>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</si>
  <si>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</si>
  <si>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</si>
  <si>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</si>
  <si>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</si>
  <si>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</si>
  <si>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</si>
  <si>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</si>
  <si>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</si>
  <si>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</si>
  <si>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</si>
  <si>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</si>
  <si>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</si>
  <si>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</si>
  <si>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</si>
  <si>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</si>
  <si>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</si>
  <si>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</si>
  <si>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</si>
  <si>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</si>
  <si>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</si>
  <si>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</si>
  <si>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</si>
  <si>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</si>
  <si>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</si>
  <si>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</si>
  <si>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</si>
  <si>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</si>
  <si>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</si>
  <si>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</si>
  <si>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</si>
  <si>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</si>
  <si>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</si>
  <si>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</si>
  <si>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</si>
  <si>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</si>
  <si>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</si>
  <si>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</si>
  <si>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</si>
  <si>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</si>
  <si>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</si>
  <si>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</si>
  <si>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</si>
  <si>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</si>
  <si>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</si>
  <si>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</si>
  <si>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</si>
  <si>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</si>
  <si>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</si>
  <si>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</si>
  <si>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</si>
  <si>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</si>
  <si>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</si>
  <si>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</si>
  <si>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</si>
  <si>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</si>
  <si>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</si>
  <si>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</si>
  <si>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</si>
  <si>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</si>
  <si>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</si>
  <si>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</si>
  <si>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</si>
  <si>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</si>
  <si>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</si>
  <si>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</si>
  <si>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</si>
  <si>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</si>
  <si>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</si>
  <si>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</si>
  <si>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</si>
  <si>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</si>
  <si>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</si>
  <si>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</si>
  <si>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</si>
  <si>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</si>
  <si>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</si>
  <si>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</si>
  <si>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</si>
  <si>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</si>
  <si>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</si>
  <si>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</si>
  <si>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</si>
  <si>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</si>
  <si>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</si>
  <si>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</si>
  <si>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</si>
  <si>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</si>
  <si>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</si>
  <si>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</si>
  <si>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</si>
  <si>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</si>
  <si>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</si>
  <si>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</si>
  <si>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</si>
  <si>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</si>
  <si>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</si>
  <si>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</si>
  <si>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</si>
  <si>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</si>
  <si>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</si>
  <si>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</si>
  <si>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</si>
  <si>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</si>
  <si>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</si>
  <si>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</si>
  <si>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</si>
  <si>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</si>
  <si>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</si>
  <si>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</si>
  <si>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</si>
  <si>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</si>
  <si>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</si>
  <si>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</si>
  <si>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</si>
  <si>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</si>
  <si>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</si>
  <si>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</si>
  <si>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</si>
  <si>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</si>
  <si>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</si>
  <si>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</si>
  <si>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</si>
  <si>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</si>
  <si>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</si>
  <si>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</si>
  <si>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</si>
  <si>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</si>
  <si>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</si>
  <si>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</si>
  <si>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</si>
  <si>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</si>
  <si>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</si>
  <si>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</si>
  <si>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</si>
  <si>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</si>
  <si>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</si>
  <si>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</si>
  <si>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</si>
  <si>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</si>
  <si>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</si>
  <si>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</si>
  <si>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</si>
  <si>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</si>
  <si>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</si>
  <si>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</si>
  <si>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</si>
  <si>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</si>
  <si>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</si>
  <si>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</si>
  <si>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</si>
  <si>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</si>
  <si>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</si>
  <si>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</si>
  <si>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</si>
  <si>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</si>
  <si>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</si>
  <si>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</si>
  <si>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</si>
  <si>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</si>
  <si>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</si>
  <si>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</si>
  <si>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</si>
  <si>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</si>
  <si>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</si>
  <si>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</si>
  <si>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</si>
  <si>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</si>
  <si>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</si>
  <si>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</si>
  <si>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</si>
  <si>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</si>
  <si>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</si>
  <si>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</si>
  <si>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</si>
  <si>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</si>
  <si>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</si>
  <si>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</si>
  <si>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</si>
  <si>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</si>
  <si>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</si>
  <si>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</si>
  <si>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</si>
  <si>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</si>
  <si>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</si>
  <si>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</si>
  <si>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</si>
  <si>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</si>
  <si>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</si>
  <si>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</si>
  <si>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</si>
  <si>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</si>
  <si>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</si>
  <si>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</si>
  <si>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</si>
  <si>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</si>
  <si>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</si>
  <si>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</si>
  <si>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</si>
  <si>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</si>
  <si>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</si>
  <si>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</si>
  <si>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</si>
  <si>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</si>
  <si>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</si>
  <si>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</si>
  <si>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</si>
  <si>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</si>
  <si>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</si>
  <si>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</si>
  <si>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</si>
  <si>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</si>
  <si>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</si>
  <si>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</si>
  <si>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</si>
  <si>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</si>
  <si>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</si>
  <si>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</si>
  <si>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</si>
  <si>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</si>
  <si>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</si>
  <si>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</si>
  <si>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</si>
  <si>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</si>
  <si>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</si>
  <si>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</si>
  <si>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</si>
  <si>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</si>
  <si>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</si>
  <si>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</si>
  <si>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</si>
  <si>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</si>
  <si>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</si>
  <si>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</si>
  <si>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</si>
  <si>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</si>
  <si>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</si>
  <si>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</si>
  <si>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</si>
  <si>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</si>
  <si>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</si>
  <si>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</si>
  <si>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</si>
  <si>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</si>
  <si>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</si>
  <si>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</si>
  <si>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</si>
  <si>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</si>
  <si>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</si>
  <si>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</si>
  <si>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</si>
  <si>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</si>
  <si>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</si>
  <si>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</si>
  <si>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</si>
  <si>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</si>
  <si>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</si>
  <si>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</si>
  <si>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</si>
  <si>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</si>
  <si>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</si>
  <si>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</si>
  <si>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</si>
  <si>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</si>
  <si>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</si>
  <si>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</si>
  <si>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</si>
  <si>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</si>
  <si>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</si>
  <si>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</si>
  <si>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</si>
  <si>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</si>
  <si>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</si>
  <si>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</si>
  <si>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</si>
  <si>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</si>
  <si>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</si>
  <si>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</si>
  <si>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</si>
  <si>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</si>
  <si>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</si>
  <si>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</si>
  <si>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</si>
  <si>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</si>
  <si>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</si>
  <si>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</si>
  <si>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</si>
  <si>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</si>
  <si>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</si>
  <si>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</si>
  <si>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</si>
  <si>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</si>
  <si>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</si>
  <si>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</si>
  <si>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</si>
  <si>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</si>
  <si>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</si>
  <si>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</si>
  <si>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</si>
  <si>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</si>
  <si>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</si>
  <si>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</si>
  <si>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</si>
  <si>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</si>
  <si>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</si>
  <si>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</si>
  <si>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</si>
  <si>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</si>
  <si>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</si>
  <si>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</si>
  <si>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</si>
  <si>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</si>
  <si>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</si>
  <si>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</si>
  <si>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</si>
  <si>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</si>
  <si>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</si>
  <si>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</si>
  <si>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</si>
  <si>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</si>
  <si>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</si>
  <si>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</si>
  <si>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</si>
  <si>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</si>
  <si>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</si>
  <si>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</si>
  <si>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</si>
  <si>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</si>
  <si>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</si>
  <si>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</si>
  <si>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</si>
  <si>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</si>
  <si>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</si>
  <si>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</si>
  <si>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</si>
  <si>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</si>
  <si>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</si>
  <si>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</si>
  <si>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</si>
  <si>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</si>
  <si>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</si>
  <si>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</si>
  <si>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</si>
  <si>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</si>
  <si>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</si>
  <si>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</si>
  <si>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</si>
  <si>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</si>
  <si>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</si>
  <si>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</si>
  <si>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</si>
  <si>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</si>
  <si>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</si>
  <si>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</si>
  <si>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</si>
  <si>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</si>
  <si>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</si>
  <si>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</si>
  <si>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</si>
  <si>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</si>
  <si>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</si>
  <si>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</si>
  <si>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</si>
  <si>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</si>
  <si>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</si>
  <si>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</si>
  <si>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</si>
  <si>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</si>
  <si>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</si>
  <si>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</si>
  <si>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</si>
  <si>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</si>
  <si>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</si>
  <si>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</si>
  <si>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</si>
  <si>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</si>
  <si>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</si>
  <si>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</si>
  <si>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</si>
  <si>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</si>
  <si>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</si>
  <si>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</si>
  <si>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</si>
  <si>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</si>
  <si>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</si>
  <si>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</si>
  <si>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</si>
  <si>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</si>
  <si>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</si>
  <si>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</si>
  <si>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</si>
  <si>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</si>
  <si>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</si>
  <si>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</si>
  <si>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</si>
  <si>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</si>
  <si>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</si>
  <si>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</si>
  <si>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</si>
  <si>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</si>
  <si>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</si>
  <si>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</si>
  <si>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</si>
  <si>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</si>
  <si>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</si>
  <si>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</si>
  <si>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</si>
  <si>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</si>
  <si>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</si>
  <si>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</si>
  <si>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</si>
  <si>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</si>
  <si>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</si>
  <si>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</si>
  <si>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</si>
  <si>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</si>
  <si>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</si>
  <si>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</si>
  <si>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</si>
  <si>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</si>
  <si>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</si>
  <si>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</si>
  <si>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</si>
  <si>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</si>
  <si>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</si>
  <si>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</si>
  <si>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</si>
  <si>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</si>
  <si>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</si>
  <si>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</si>
  <si>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</si>
  <si>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</si>
  <si>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</si>
  <si>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</si>
  <si>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</si>
  <si>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</si>
  <si>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</si>
  <si>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</si>
  <si>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</si>
  <si>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</si>
  <si>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</si>
  <si>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</si>
  <si>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</si>
  <si>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</si>
  <si>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</si>
  <si>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</si>
  <si>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</si>
  <si>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</si>
  <si>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</si>
  <si>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</si>
  <si>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</si>
  <si>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</si>
  <si>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</si>
  <si>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</si>
  <si>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</si>
  <si>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</si>
  <si>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</si>
  <si>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</si>
  <si>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</si>
  <si>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</si>
  <si>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</si>
  <si>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</si>
  <si>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</si>
  <si>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</si>
  <si>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</si>
  <si>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</si>
  <si>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</si>
  <si>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</si>
  <si>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</si>
  <si>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</si>
  <si>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</si>
  <si>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</si>
  <si>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</si>
  <si>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</si>
  <si>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</si>
  <si>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</si>
  <si>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</si>
  <si>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</si>
  <si>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</si>
  <si>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</si>
  <si>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</si>
  <si>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</si>
  <si>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</si>
  <si>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</si>
  <si>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</si>
  <si>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</si>
  <si>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</si>
  <si>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</si>
  <si>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</si>
  <si>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</si>
  <si>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</si>
  <si>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</si>
  <si>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</si>
  <si>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</si>
  <si>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</si>
  <si>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</si>
  <si>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</si>
  <si>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</si>
  <si>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</si>
  <si>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</si>
  <si>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</si>
  <si>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</si>
  <si>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</si>
  <si>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</si>
  <si>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</si>
  <si>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</si>
  <si>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</si>
  <si>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</si>
  <si>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</si>
  <si>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</si>
  <si>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</si>
  <si>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</si>
  <si>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</si>
  <si>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</si>
  <si>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</si>
  <si>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</si>
  <si>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</si>
  <si>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</si>
  <si>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</si>
  <si>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</si>
  <si>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</si>
  <si>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</si>
  <si>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</si>
  <si>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</si>
  <si>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</si>
  <si>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</si>
  <si>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</si>
  <si>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</si>
  <si>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</si>
  <si>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</si>
  <si>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</si>
  <si>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</si>
  <si>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</si>
  <si>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</si>
  <si>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</si>
  <si>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</si>
  <si>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</si>
  <si>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</si>
  <si>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</si>
  <si>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</si>
  <si>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</si>
  <si>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</si>
  <si>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</si>
  <si>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</si>
  <si>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</si>
  <si>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</si>
  <si>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</si>
  <si>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</si>
  <si>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</si>
  <si>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</si>
  <si>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</si>
  <si>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</si>
  <si>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</si>
  <si>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</si>
  <si>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</si>
  <si>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</si>
  <si>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</si>
  <si>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</si>
  <si>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</si>
  <si>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</si>
  <si>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</si>
  <si>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</si>
  <si>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</si>
  <si>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</si>
  <si>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</si>
  <si>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</si>
  <si>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</si>
  <si>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</si>
  <si>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</si>
  <si>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</si>
  <si>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</si>
  <si>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</si>
  <si>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</si>
  <si>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</si>
  <si>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</si>
  <si>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</si>
  <si>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</si>
  <si>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</si>
  <si>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</si>
  <si>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</si>
  <si>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</si>
  <si>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</si>
  <si>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</si>
  <si>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</si>
  <si>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</si>
  <si>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</si>
  <si>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</si>
  <si>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</si>
  <si>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</si>
  <si>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</si>
  <si>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</si>
  <si>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</si>
  <si>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</si>
  <si>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</si>
  <si>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</si>
  <si>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</si>
  <si>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</si>
  <si>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</si>
  <si>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</si>
  <si>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</si>
  <si>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</si>
  <si>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</si>
  <si>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</si>
  <si>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</si>
  <si>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</si>
  <si>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</si>
  <si>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</si>
  <si>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</si>
  <si>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</si>
  <si>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</si>
  <si>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</si>
  <si>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</si>
  <si>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</si>
  <si>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</si>
  <si>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</si>
  <si>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</si>
  <si>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</si>
  <si>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</si>
  <si>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</si>
  <si>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</si>
  <si>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</si>
  <si>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</si>
  <si>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</si>
  <si>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</si>
  <si>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</si>
  <si>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</si>
  <si>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</si>
  <si>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</si>
  <si>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</si>
  <si>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</si>
  <si>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</si>
  <si>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</si>
  <si>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</si>
  <si>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</si>
  <si>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</si>
  <si>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</si>
  <si>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</si>
  <si>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</si>
  <si>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</si>
  <si>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</si>
  <si>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</si>
  <si>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</si>
  <si>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</si>
  <si>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</si>
  <si>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</si>
  <si>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</si>
  <si>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</si>
  <si>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</si>
  <si>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</si>
  <si>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</si>
  <si>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</si>
  <si>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</si>
  <si>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</si>
  <si>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</si>
  <si>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</si>
  <si>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</si>
  <si>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</si>
  <si>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</si>
  <si>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</si>
  <si>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</si>
  <si>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</si>
  <si>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</si>
  <si>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</si>
  <si>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</si>
  <si>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</si>
  <si>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</si>
  <si>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</si>
  <si>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</si>
  <si>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</si>
  <si>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</si>
  <si>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</si>
  <si>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</si>
  <si>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</si>
  <si>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</si>
  <si>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</si>
  <si>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</si>
  <si>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</si>
  <si>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</si>
  <si>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</si>
  <si>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</si>
  <si>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</si>
  <si>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</si>
  <si>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</si>
  <si>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</si>
  <si>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</si>
  <si>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</si>
  <si>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</si>
  <si>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</si>
  <si>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</si>
  <si>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</si>
  <si>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</si>
  <si>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</si>
  <si>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</si>
  <si>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</si>
  <si>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</si>
  <si>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</si>
  <si>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</si>
  <si>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</si>
  <si>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</si>
  <si>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</si>
  <si>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</si>
  <si>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</si>
  <si>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</si>
  <si>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</si>
  <si>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</si>
  <si>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</si>
  <si>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</si>
  <si>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</si>
  <si>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</si>
  <si>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</si>
  <si>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</si>
  <si>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</si>
  <si>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</si>
  <si>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</si>
  <si>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</si>
  <si>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</si>
  <si>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</si>
  <si>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</si>
  <si>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</si>
  <si>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</si>
  <si>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</si>
  <si>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</si>
  <si>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</si>
  <si>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</si>
  <si>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</si>
  <si>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</si>
  <si>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</si>
  <si>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</si>
  <si>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</si>
  <si>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</si>
  <si>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</si>
  <si>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</si>
  <si>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</si>
  <si>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</si>
  <si>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</si>
  <si>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</si>
  <si>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</si>
  <si>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</si>
  <si>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</si>
  <si>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</si>
  <si>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</si>
  <si>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</si>
  <si>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</si>
  <si>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</si>
  <si>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</si>
  <si>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</si>
  <si>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</si>
  <si>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</si>
  <si>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</si>
  <si>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</si>
  <si>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</si>
  <si>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</si>
  <si>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</si>
  <si>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</si>
  <si>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</si>
  <si>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</si>
  <si>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</si>
  <si>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</si>
  <si>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</si>
  <si>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</si>
  <si>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</si>
  <si>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</si>
  <si>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</si>
  <si>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</si>
  <si>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</si>
  <si>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</si>
  <si>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</si>
  <si>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</si>
  <si>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</si>
  <si>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</si>
  <si>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</si>
  <si>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</si>
  <si>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</si>
  <si>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</si>
  <si>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</si>
  <si>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</si>
  <si>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</si>
  <si>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</si>
  <si>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</si>
  <si>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</si>
  <si>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</si>
  <si>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</si>
  <si>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</si>
  <si>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</si>
  <si>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</si>
  <si>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</si>
  <si>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</si>
  <si>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</si>
  <si>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</si>
  <si>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</si>
  <si>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</si>
  <si>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</si>
  <si>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</si>
  <si>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</si>
  <si>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</si>
  <si>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</si>
  <si>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</si>
  <si>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</si>
  <si>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</si>
  <si>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</si>
  <si>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</si>
  <si>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</si>
  <si>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</si>
  <si>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</si>
  <si>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</si>
  <si>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</si>
  <si>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</si>
  <si>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</si>
  <si>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</si>
  <si>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</si>
  <si>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</si>
  <si>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</si>
  <si>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</si>
  <si>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</si>
  <si>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</si>
  <si>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</si>
  <si>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</si>
  <si>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</si>
  <si>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</si>
  <si>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</si>
  <si>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</si>
  <si>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</si>
  <si>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</si>
  <si>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</si>
  <si>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</si>
  <si>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</si>
  <si>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</si>
  <si>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</si>
  <si>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</si>
  <si>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</si>
  <si>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</si>
  <si>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</si>
  <si>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</si>
  <si>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</si>
  <si>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</si>
  <si>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</si>
  <si>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</si>
  <si>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</si>
  <si>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</si>
  <si>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</si>
  <si>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</si>
  <si>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</si>
  <si>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</si>
  <si>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</si>
  <si>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</si>
  <si>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</si>
  <si>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</si>
  <si>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</si>
  <si>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</si>
  <si>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</si>
  <si>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</si>
  <si>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</si>
  <si>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</si>
  <si>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</si>
  <si>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</si>
  <si>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</si>
  <si>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</si>
  <si>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</si>
  <si>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</si>
  <si>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</si>
  <si>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</si>
  <si>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</si>
  <si>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</si>
  <si>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</si>
  <si>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</si>
  <si>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</si>
  <si>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</si>
  <si>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</si>
  <si>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</si>
  <si>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</si>
  <si>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</si>
  <si>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</si>
  <si>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</si>
  <si>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</si>
  <si>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</si>
  <si>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</si>
  <si>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</si>
  <si>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</si>
  <si>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</si>
  <si>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</si>
  <si>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</si>
  <si>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</si>
  <si>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</si>
  <si>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</si>
  <si>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</si>
  <si>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</si>
  <si>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</si>
  <si>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</si>
  <si>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</si>
  <si>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</si>
  <si>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</si>
  <si>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</si>
  <si>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</si>
  <si>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</si>
  <si>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</si>
  <si>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</si>
  <si>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</si>
  <si>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</si>
  <si>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</si>
  <si>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</si>
  <si>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</si>
  <si>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</si>
  <si>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</si>
  <si>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</si>
  <si>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</si>
  <si>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</si>
  <si>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</si>
  <si>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</si>
  <si>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</si>
  <si>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</si>
  <si>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</si>
  <si>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</si>
  <si>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</si>
  <si>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</si>
  <si>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</si>
  <si>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</si>
  <si>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</si>
  <si>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</si>
  <si>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</si>
  <si>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</si>
  <si>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</si>
  <si>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</si>
  <si>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</si>
  <si>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</si>
  <si>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</si>
  <si>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</si>
  <si>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</si>
  <si>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</si>
  <si>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</si>
  <si>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</si>
  <si>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</si>
  <si>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</si>
  <si>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</si>
  <si>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</si>
  <si>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</si>
  <si>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</si>
  <si>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</si>
  <si>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</si>
  <si>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</si>
  <si>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</si>
  <si>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</si>
  <si>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</si>
  <si>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</si>
  <si>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</si>
  <si>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</si>
  <si>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</si>
  <si>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</si>
  <si>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</si>
  <si>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</si>
  <si>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</si>
  <si>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</si>
  <si>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</si>
  <si>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</si>
  <si>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</si>
  <si>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</si>
  <si>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</si>
  <si>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</si>
  <si>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</si>
  <si>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</si>
  <si>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</si>
  <si>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</si>
  <si>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</si>
  <si>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</si>
  <si>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</si>
  <si>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</si>
  <si>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</si>
  <si>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</si>
  <si>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</si>
  <si>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</si>
  <si>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</si>
  <si>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</si>
  <si>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</si>
  <si>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</si>
  <si>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</si>
  <si>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</si>
  <si>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</si>
  <si>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</si>
  <si>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</si>
  <si>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</si>
  <si>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</si>
  <si>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</si>
  <si>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</si>
  <si>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</si>
  <si>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</si>
  <si>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</si>
  <si>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</si>
  <si>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</si>
  <si>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</si>
  <si>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</si>
  <si>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</si>
  <si>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</si>
  <si>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</si>
  <si>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</si>
  <si>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</si>
  <si>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</si>
  <si>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</si>
  <si>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</si>
  <si>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</si>
  <si>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</si>
  <si>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</si>
  <si>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</si>
  <si>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</si>
  <si>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</si>
  <si>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</si>
  <si>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</si>
  <si>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</si>
  <si>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</si>
  <si>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</si>
  <si>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</si>
  <si>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</si>
  <si>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</si>
  <si>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</si>
  <si>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</si>
  <si>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</si>
  <si>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</si>
  <si>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</si>
  <si>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</si>
  <si>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</si>
  <si>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</si>
  <si>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</si>
  <si>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</si>
  <si>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</si>
  <si>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</si>
  <si>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</si>
  <si>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</si>
  <si>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</si>
  <si>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</si>
  <si>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</si>
  <si>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</si>
  <si>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</si>
  <si>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</si>
  <si>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</si>
  <si>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</si>
  <si>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</si>
  <si>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</si>
  <si>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</si>
  <si>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</si>
  <si>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</si>
  <si>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</si>
  <si>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</si>
  <si>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</si>
  <si>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</si>
  <si>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</si>
  <si>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</si>
  <si>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</si>
  <si>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</si>
  <si>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</si>
  <si>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</si>
  <si>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</si>
  <si>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</si>
  <si>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</si>
  <si>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</si>
  <si>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</si>
  <si>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</si>
  <si>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</si>
  <si>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</si>
  <si>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</si>
  <si>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</si>
  <si>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</si>
  <si>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</si>
  <si>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</si>
  <si>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</si>
  <si>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</si>
  <si>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</si>
  <si>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</si>
  <si>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</si>
  <si>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</si>
  <si>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</si>
  <si>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</si>
  <si>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</si>
  <si>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</si>
  <si>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</si>
  <si>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</si>
  <si>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</si>
  <si>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</si>
  <si>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</si>
  <si>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</si>
  <si>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</si>
  <si>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</si>
  <si>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</si>
  <si>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</si>
  <si>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</si>
  <si>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</si>
  <si>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</si>
  <si>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</si>
  <si>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</si>
  <si>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</si>
  <si>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</si>
  <si>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</si>
  <si>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</si>
  <si>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</si>
  <si>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</si>
  <si>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</si>
  <si>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</si>
  <si>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</si>
  <si>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</si>
  <si>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</si>
  <si>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</si>
  <si>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</si>
  <si>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</si>
  <si>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</si>
  <si>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</si>
  <si>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</si>
  <si>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</si>
  <si>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</si>
  <si>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</si>
  <si>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</si>
  <si>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</si>
  <si>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</si>
  <si>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</si>
  <si>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</si>
  <si>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</si>
  <si>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</si>
  <si>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</si>
  <si>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</si>
  <si>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</si>
  <si>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</si>
  <si>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</si>
  <si>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</si>
  <si>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</si>
  <si>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</si>
  <si>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</si>
  <si>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</si>
  <si>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</si>
  <si>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</si>
  <si>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</si>
  <si>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</si>
  <si>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</si>
  <si>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</si>
  <si>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</si>
  <si>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</si>
  <si>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</si>
  <si>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</si>
  <si>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</si>
  <si>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</si>
  <si>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</si>
  <si>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</si>
  <si>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</si>
  <si>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</si>
  <si>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</si>
  <si>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</si>
  <si>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</si>
  <si>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</si>
  <si>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</si>
  <si>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</si>
  <si>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</si>
  <si>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</si>
  <si>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</si>
  <si>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</si>
  <si>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</si>
  <si>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</si>
  <si>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</si>
  <si>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</si>
  <si>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</si>
  <si>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</si>
  <si>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</si>
  <si>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</si>
  <si>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</si>
  <si>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</si>
  <si>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</si>
  <si>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</si>
  <si>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</si>
  <si>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</si>
  <si>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</si>
  <si>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</si>
  <si>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</si>
  <si>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</si>
  <si>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</si>
  <si>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</si>
  <si>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</si>
  <si>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</si>
  <si>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</si>
  <si>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</si>
  <si>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</si>
  <si>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</si>
  <si>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</si>
  <si>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</si>
  <si>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</si>
  <si>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</si>
  <si>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</si>
  <si>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</si>
  <si>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</si>
  <si>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</si>
  <si>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</si>
  <si>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</si>
  <si>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</si>
  <si>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</si>
  <si>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</si>
  <si>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</si>
  <si>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</si>
  <si>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</si>
  <si>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</si>
  <si>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</si>
  <si>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</si>
  <si>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</si>
  <si>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</si>
  <si>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</si>
  <si>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</si>
  <si>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</si>
  <si>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</si>
  <si>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</si>
  <si>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</si>
  <si>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</si>
  <si>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</si>
  <si>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</si>
  <si>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</si>
  <si>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</si>
  <si>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</si>
  <si>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</si>
  <si>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</si>
  <si>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</si>
  <si>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</si>
  <si>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</si>
  <si>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</si>
  <si>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</si>
  <si>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</si>
  <si>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</si>
  <si>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</si>
  <si>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</si>
  <si>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</si>
  <si>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</si>
  <si>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</si>
  <si>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</si>
  <si>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</si>
  <si>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</si>
  <si>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</si>
  <si>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</si>
  <si>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</si>
  <si>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</si>
  <si>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</si>
  <si>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</si>
  <si>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</si>
  <si>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</si>
  <si>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</si>
  <si>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</si>
  <si>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</si>
  <si>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</si>
  <si>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</si>
  <si>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</si>
  <si>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</si>
  <si>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</si>
  <si>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</si>
  <si>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</si>
  <si>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</si>
  <si>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</si>
  <si>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</si>
  <si>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</si>
  <si>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</si>
  <si>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</si>
  <si>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</si>
  <si>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</si>
  <si>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</si>
  <si>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</si>
  <si>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</si>
  <si>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</si>
  <si>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</si>
  <si>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</si>
  <si>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</si>
  <si>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</si>
  <si>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</si>
  <si>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</si>
  <si>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</si>
  <si>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</si>
  <si>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</si>
  <si>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</si>
  <si>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</si>
  <si>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</si>
  <si>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</si>
  <si>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</si>
  <si>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</si>
  <si>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</si>
  <si>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</si>
  <si>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</si>
  <si>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</si>
  <si>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</si>
  <si>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</si>
  <si>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</si>
  <si>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</si>
  <si>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</si>
  <si>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</si>
  <si>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</si>
  <si>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</si>
  <si>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</si>
  <si>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</si>
  <si>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</si>
  <si>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</si>
  <si>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</si>
  <si>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</si>
  <si>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</si>
  <si>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</si>
  <si>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</si>
  <si>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</si>
  <si>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</si>
  <si>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</si>
  <si>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</si>
  <si>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</si>
  <si>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</si>
  <si>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</si>
  <si>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</si>
  <si>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</si>
  <si>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</si>
  <si>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</si>
  <si>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</si>
  <si>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</si>
  <si>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</si>
  <si>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</si>
  <si>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</si>
  <si>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</si>
  <si>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</si>
  <si>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</si>
  <si>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</si>
  <si>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</si>
  <si>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</si>
  <si>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</si>
  <si>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</si>
  <si>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</si>
  <si>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</si>
  <si>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</si>
  <si>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</si>
  <si>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</si>
  <si>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</si>
  <si>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</si>
  <si>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</si>
  <si>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</si>
  <si>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</si>
  <si>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</si>
  <si>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</si>
  <si>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</si>
  <si>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</si>
  <si>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</si>
  <si>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</si>
  <si>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</si>
  <si>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</si>
  <si>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</si>
  <si>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</si>
  <si>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</si>
  <si>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</si>
  <si>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</si>
  <si>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</si>
  <si>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</si>
  <si>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</si>
  <si>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</si>
  <si>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</si>
  <si>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</si>
  <si>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</si>
  <si>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</si>
  <si>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</si>
  <si>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</si>
  <si>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</si>
  <si>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</si>
  <si>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</si>
  <si>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</si>
  <si>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</si>
  <si>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</si>
  <si>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</si>
  <si>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</si>
  <si>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</si>
  <si>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</si>
  <si>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</si>
  <si>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</si>
  <si>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</si>
  <si>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</si>
  <si>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</si>
  <si>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</si>
  <si>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</si>
  <si>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</si>
  <si>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</si>
  <si>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</si>
  <si>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</si>
  <si>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</si>
  <si>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</si>
  <si>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</si>
  <si>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</si>
  <si>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</si>
  <si>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</si>
  <si>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</si>
  <si>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</si>
  <si>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</si>
  <si>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</si>
  <si>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</si>
  <si>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</si>
  <si>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</si>
  <si>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</si>
  <si>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</si>
  <si>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</si>
  <si>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</si>
  <si>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</si>
  <si>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</si>
  <si>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</si>
  <si>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</si>
  <si>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</si>
  <si>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</si>
  <si>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</si>
  <si>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</si>
  <si>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</si>
  <si>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</si>
  <si>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</si>
  <si>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</si>
  <si>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</si>
  <si>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</si>
  <si>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</si>
  <si>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</si>
  <si>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</si>
  <si>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</si>
  <si>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</si>
  <si>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</si>
  <si>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</si>
  <si>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</si>
  <si>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</si>
  <si>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</si>
  <si>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</si>
  <si>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</si>
  <si>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</si>
  <si>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</si>
  <si>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</si>
  <si>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</si>
  <si>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</si>
  <si>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</si>
  <si>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</si>
  <si>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</si>
  <si>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</si>
  <si>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</si>
  <si>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</si>
  <si>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</si>
  <si>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</si>
  <si>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</si>
  <si>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</si>
  <si>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</si>
  <si>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</si>
  <si>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</si>
  <si>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</si>
  <si>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</si>
  <si>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</si>
  <si>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</si>
  <si>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</si>
  <si>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</si>
  <si>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</si>
  <si>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</si>
  <si>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</si>
  <si>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</si>
  <si>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</si>
  <si>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</si>
  <si>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</si>
  <si>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</si>
  <si>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</si>
  <si>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</si>
  <si>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</si>
  <si>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</si>
  <si>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</si>
  <si>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</si>
  <si>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</si>
  <si>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</si>
  <si>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</si>
  <si>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</si>
  <si>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</si>
  <si>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</si>
  <si>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</si>
  <si>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</si>
  <si>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</si>
  <si>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</si>
  <si>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</si>
  <si>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</si>
  <si>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</si>
  <si>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</si>
  <si>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</si>
  <si>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</si>
  <si>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</si>
  <si>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</si>
  <si>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</si>
  <si>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</si>
  <si>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</si>
  <si>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</si>
  <si>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</si>
  <si>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</si>
  <si>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</si>
  <si>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</si>
  <si>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</si>
  <si>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</si>
  <si>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</si>
  <si>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</si>
  <si>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</si>
  <si>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</si>
  <si>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</si>
  <si>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</si>
  <si>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</si>
  <si>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</si>
  <si>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</si>
  <si>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</si>
  <si>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</si>
  <si>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</si>
  <si>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</si>
  <si>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</si>
  <si>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</si>
  <si>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</si>
  <si>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</si>
  <si>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</si>
  <si>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</si>
  <si>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</si>
  <si>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</si>
  <si>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</si>
  <si>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</si>
  <si>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</si>
  <si>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</si>
  <si>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</si>
  <si>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</si>
  <si>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</si>
  <si>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</si>
  <si>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</si>
  <si>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</si>
  <si>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</si>
  <si>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</si>
  <si>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</si>
  <si>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</si>
  <si>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</si>
  <si>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</si>
  <si>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</si>
  <si>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</si>
  <si>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</si>
  <si>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</si>
  <si>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</si>
  <si>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</si>
  <si>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</si>
  <si>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</si>
  <si>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</si>
  <si>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</si>
  <si>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</si>
  <si>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</si>
  <si>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</si>
  <si>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</si>
  <si>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</si>
  <si>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</si>
  <si>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</si>
  <si>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</si>
  <si>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</si>
  <si>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</si>
  <si>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</si>
  <si>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</si>
  <si>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</si>
  <si>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</si>
  <si>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</si>
  <si>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</si>
  <si>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</si>
  <si>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</si>
  <si>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</si>
  <si>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</si>
  <si>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</si>
  <si>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</si>
  <si>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</si>
  <si>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</si>
  <si>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</si>
  <si>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</si>
  <si>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</si>
  <si>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</si>
  <si>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</si>
  <si>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</si>
  <si>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</si>
  <si>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</si>
  <si>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</si>
  <si>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</si>
  <si>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</si>
  <si>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</si>
  <si>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</si>
  <si>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</si>
  <si>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</si>
  <si>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</si>
  <si>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</si>
  <si>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</si>
  <si>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</si>
  <si>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</si>
  <si>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</si>
  <si>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</si>
  <si>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</si>
  <si>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</si>
  <si>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</si>
  <si>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</si>
  <si>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</si>
  <si>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</si>
  <si>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</si>
  <si>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</si>
  <si>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</si>
  <si>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</si>
  <si>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</si>
  <si>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</si>
  <si>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</si>
  <si>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</si>
  <si>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</si>
  <si>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</si>
  <si>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</si>
  <si>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</si>
  <si>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</si>
  <si>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</si>
  <si>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</si>
  <si>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</si>
  <si>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</si>
  <si>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</si>
  <si>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</si>
  <si>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</si>
  <si>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</si>
  <si>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</si>
  <si>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</si>
  <si>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</si>
  <si>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</si>
  <si>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</si>
  <si>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</si>
  <si>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</si>
  <si>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</si>
  <si>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</si>
  <si>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</si>
  <si>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</si>
  <si>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</si>
  <si>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</si>
  <si>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</si>
  <si>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</si>
  <si>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</si>
  <si>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</si>
  <si>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</si>
  <si>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</si>
  <si>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</si>
  <si>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</si>
  <si>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</si>
  <si>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</si>
  <si>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</si>
  <si>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</si>
  <si>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</si>
  <si>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</si>
  <si>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</si>
  <si>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</si>
  <si>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</si>
  <si>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</si>
  <si>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</si>
  <si>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</si>
  <si>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</si>
  <si>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</si>
  <si>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</si>
  <si>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</si>
  <si>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</si>
  <si>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</si>
  <si>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</si>
  <si>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</si>
  <si>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</si>
  <si>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</si>
  <si>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</si>
  <si>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</si>
  <si>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</si>
  <si>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</si>
  <si>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</si>
  <si>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</si>
  <si>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</si>
  <si>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</si>
  <si>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</si>
  <si>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</si>
  <si>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</si>
  <si>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</si>
  <si>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</si>
  <si>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</si>
  <si>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</si>
  <si>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</si>
  <si>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</si>
  <si>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</si>
  <si>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</si>
  <si>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</si>
  <si>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</si>
  <si>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</si>
  <si>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</si>
  <si>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</si>
  <si>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</si>
  <si>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</si>
  <si>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</si>
  <si>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</si>
  <si>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</si>
  <si>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</si>
  <si>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</si>
  <si>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</si>
  <si>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</si>
  <si>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</si>
  <si>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</si>
  <si>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</si>
  <si>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</si>
  <si>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</si>
  <si>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</si>
  <si>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</si>
  <si>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</si>
  <si>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</si>
  <si>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</si>
  <si>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</si>
  <si>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</si>
  <si>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</si>
  <si>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</si>
  <si>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</si>
  <si>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</si>
  <si>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</si>
  <si>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</si>
  <si>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</si>
  <si>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</si>
  <si>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</si>
  <si>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</si>
  <si>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</si>
  <si>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</si>
  <si>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</si>
  <si>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</si>
  <si>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</si>
  <si>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</si>
  <si>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</si>
  <si>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</si>
  <si>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</si>
  <si>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</si>
  <si>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</si>
  <si>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</si>
  <si>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</si>
  <si>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</si>
  <si>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</si>
  <si>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</si>
  <si>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</si>
  <si>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</si>
  <si>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</si>
  <si>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</si>
  <si>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</si>
  <si>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</si>
  <si>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</si>
  <si>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</si>
  <si>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</si>
  <si>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</si>
  <si>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</si>
  <si>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</si>
  <si>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</si>
  <si>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</si>
  <si>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</si>
  <si>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</si>
  <si>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</si>
  <si>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</si>
  <si>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</si>
  <si>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</si>
  <si>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</si>
  <si>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</si>
  <si>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</si>
  <si>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</si>
  <si>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</si>
  <si>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</si>
  <si>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</si>
  <si>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</si>
  <si>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</si>
  <si>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</si>
  <si>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</si>
  <si>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</si>
  <si>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</si>
  <si>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</si>
  <si>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</si>
  <si>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</si>
  <si>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</si>
  <si>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</si>
  <si>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</si>
  <si>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</si>
  <si>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</si>
  <si>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</si>
  <si>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</si>
  <si>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</si>
  <si>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</si>
  <si>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</si>
  <si>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</si>
  <si>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</si>
  <si>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</si>
  <si>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</si>
  <si>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</si>
  <si>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</si>
  <si>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</si>
  <si>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</si>
  <si>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</si>
  <si>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</si>
  <si>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</si>
  <si>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</si>
  <si>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</si>
  <si>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</si>
  <si>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</si>
  <si>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</si>
  <si>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</si>
  <si>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</si>
  <si>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</si>
  <si>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</si>
  <si>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</si>
  <si>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</si>
  <si>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</si>
  <si>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</si>
  <si>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</si>
  <si>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</si>
  <si>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</si>
  <si>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</si>
  <si>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</si>
  <si>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</si>
  <si>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</si>
  <si>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</si>
  <si>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</si>
  <si>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</si>
  <si>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</si>
  <si>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</si>
  <si>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</si>
  <si>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</si>
  <si>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</si>
  <si>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</si>
  <si>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</si>
  <si>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</si>
  <si>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</si>
  <si>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</si>
  <si>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</si>
  <si>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</si>
  <si>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</si>
  <si>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</si>
  <si>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</si>
  <si>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</si>
  <si>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</si>
  <si>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</si>
  <si>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</si>
  <si>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</si>
  <si>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</si>
  <si>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</si>
  <si>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</si>
  <si>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</si>
  <si>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</si>
  <si>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</si>
  <si>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</si>
  <si>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</si>
  <si>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</si>
  <si>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</si>
  <si>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</si>
  <si>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</si>
  <si>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</si>
  <si>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</si>
  <si>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</si>
  <si>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</si>
  <si>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</si>
  <si>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</si>
  <si>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</si>
  <si>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</si>
  <si>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</si>
  <si>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</si>
  <si>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</si>
  <si>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</si>
  <si>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</si>
  <si>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</si>
  <si>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</si>
  <si>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</si>
  <si>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</si>
  <si>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</si>
  <si>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</si>
  <si>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</si>
  <si>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</si>
  <si>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</si>
  <si>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</si>
  <si>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</si>
  <si>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</si>
  <si>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</si>
  <si>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</si>
  <si>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</si>
  <si>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</si>
  <si>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</si>
  <si>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</si>
  <si>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</si>
  <si>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</si>
  <si>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</si>
  <si>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</si>
  <si>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</si>
  <si>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</si>
  <si>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</si>
  <si>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</si>
  <si>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</si>
  <si>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</si>
  <si>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</si>
  <si>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</si>
  <si>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</si>
  <si>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</si>
  <si>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</si>
  <si>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</si>
  <si>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</si>
  <si>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</si>
  <si>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</si>
  <si>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</si>
  <si>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</si>
  <si>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</si>
  <si>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</si>
  <si>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</si>
  <si>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</si>
  <si>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</si>
  <si>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</si>
  <si>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</si>
  <si>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</si>
  <si>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</si>
  <si>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</si>
  <si>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</si>
  <si>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</si>
  <si>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</si>
  <si>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</si>
  <si>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</si>
  <si>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</si>
  <si>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</si>
  <si>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</si>
  <si>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</si>
  <si>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</si>
  <si>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</si>
  <si>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</si>
  <si>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</si>
  <si>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</si>
  <si>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</si>
  <si>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</si>
  <si>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</si>
  <si>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</si>
  <si>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</si>
  <si>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</si>
  <si>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</si>
  <si>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</si>
  <si>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</si>
  <si>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</si>
  <si>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</si>
  <si>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</si>
  <si>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</si>
  <si>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</si>
  <si>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</si>
  <si>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</si>
  <si>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</si>
  <si>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</si>
  <si>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</si>
  <si>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</si>
  <si>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</si>
  <si>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</si>
  <si>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</si>
  <si>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</si>
  <si>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</si>
  <si>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</si>
  <si>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</si>
  <si>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</si>
  <si>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</si>
  <si>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</si>
  <si>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</si>
  <si>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</si>
  <si>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</si>
  <si>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</si>
  <si>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</si>
  <si>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</si>
  <si>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</si>
  <si>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</si>
  <si>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</si>
  <si>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</si>
  <si>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</si>
  <si>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</si>
  <si>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</si>
  <si>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</si>
  <si>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</si>
  <si>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</si>
  <si>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</si>
  <si>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</si>
  <si>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</si>
  <si>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</si>
  <si>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</si>
  <si>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</si>
  <si>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</si>
  <si>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</si>
  <si>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</si>
  <si>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</si>
  <si>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</si>
  <si>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</si>
  <si>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</si>
  <si>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</si>
  <si>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</si>
  <si>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</si>
  <si>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</si>
  <si>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</si>
  <si>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</si>
  <si>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</si>
  <si>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</si>
  <si>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</si>
  <si>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</si>
  <si>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</si>
  <si>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</si>
  <si>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</si>
  <si>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</si>
  <si>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</si>
  <si>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</si>
  <si>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</si>
  <si>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</si>
  <si>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</si>
  <si>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</si>
  <si>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</si>
  <si>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</si>
  <si>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</si>
  <si>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</si>
  <si>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</si>
  <si>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</si>
  <si>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</si>
  <si>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</si>
  <si>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</si>
  <si>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</si>
  <si>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</si>
  <si>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</si>
  <si>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</si>
  <si>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</si>
  <si>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</si>
  <si>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</si>
  <si>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</si>
  <si>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</si>
  <si>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</si>
  <si>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</si>
  <si>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</si>
  <si>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</si>
  <si>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</si>
  <si>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</si>
  <si>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</si>
  <si>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</si>
  <si>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</si>
  <si>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</si>
  <si>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</si>
  <si>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</si>
  <si>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</si>
  <si>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</si>
  <si>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</si>
  <si>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</si>
  <si>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</si>
  <si>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</si>
  <si>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</si>
  <si>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</si>
  <si>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</si>
  <si>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</si>
  <si>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</si>
  <si>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</si>
  <si>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</si>
  <si>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</si>
  <si>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</si>
  <si>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</si>
  <si>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</si>
  <si>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</si>
  <si>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</si>
  <si>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</si>
  <si>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</si>
  <si>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</si>
  <si>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</si>
  <si>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</si>
  <si>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</si>
  <si>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</si>
  <si>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</si>
  <si>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</si>
  <si>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</si>
  <si>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</si>
  <si>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</si>
  <si>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</si>
  <si>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</si>
  <si>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</si>
  <si>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</si>
  <si>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</si>
  <si>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</si>
  <si>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</si>
  <si>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</si>
  <si>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</si>
  <si>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</si>
  <si>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</si>
  <si>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</si>
  <si>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</si>
  <si>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</si>
  <si>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</si>
  <si>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</si>
  <si>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</si>
  <si>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</si>
  <si>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</si>
  <si>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</si>
  <si>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</si>
  <si>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</si>
  <si>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</si>
  <si>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</si>
  <si>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</si>
  <si>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</si>
  <si>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</si>
  <si>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</si>
  <si>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</si>
  <si>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</si>
  <si>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</si>
  <si>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</si>
  <si>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</si>
  <si>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</si>
  <si>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</si>
  <si>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</si>
  <si>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</si>
  <si>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</si>
  <si>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</si>
  <si>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</si>
  <si>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</si>
  <si>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</si>
  <si>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</si>
  <si>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</si>
  <si>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</si>
  <si>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</si>
  <si>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</si>
  <si>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</si>
  <si>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</si>
  <si>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</si>
  <si>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</si>
  <si>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</si>
  <si>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</si>
  <si>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</si>
  <si>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</si>
  <si>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</si>
  <si>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</si>
  <si>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</si>
  <si>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</si>
  <si>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</si>
  <si>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</si>
  <si>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</si>
  <si>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</si>
  <si>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</si>
  <si>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</si>
  <si>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</si>
  <si>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</si>
  <si>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</si>
  <si>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</si>
  <si>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</si>
  <si>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</si>
  <si>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</si>
  <si>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</si>
  <si>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</si>
  <si>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</si>
  <si>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</si>
  <si>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</si>
  <si>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</si>
  <si>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</si>
  <si>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</si>
  <si>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</si>
  <si>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</si>
  <si>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</si>
  <si>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</si>
  <si>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</si>
  <si>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</si>
  <si>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</si>
  <si>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</si>
  <si>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</si>
  <si>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</si>
  <si>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</si>
  <si>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</si>
  <si>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</si>
  <si>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</si>
  <si>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</si>
  <si>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</si>
  <si>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</si>
  <si>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</si>
  <si>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</si>
  <si>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</si>
  <si>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</si>
  <si>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</si>
  <si>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</si>
  <si>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</si>
  <si>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</si>
  <si>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</si>
  <si>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</si>
  <si>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</si>
  <si>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</si>
  <si>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</si>
  <si>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</si>
  <si>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</si>
  <si>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</si>
  <si>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</si>
  <si>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</si>
  <si>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</si>
  <si>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</si>
  <si>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</si>
  <si>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</si>
  <si>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</si>
  <si>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</si>
  <si>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</si>
  <si>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</si>
  <si>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</si>
  <si>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</si>
  <si>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</si>
  <si>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</si>
  <si>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</si>
  <si>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</si>
  <si>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</si>
  <si>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</si>
  <si>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</si>
  <si>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</si>
  <si>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</si>
  <si>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</si>
  <si>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</si>
  <si>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</si>
  <si>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</si>
  <si>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</si>
  <si>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</si>
  <si>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</si>
  <si>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</si>
  <si>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</si>
  <si>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</si>
  <si>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</si>
  <si>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</si>
  <si>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</si>
  <si>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</si>
  <si>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</si>
  <si>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</si>
  <si>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</si>
  <si>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</si>
  <si>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</si>
  <si>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</si>
  <si>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</si>
  <si>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</si>
  <si>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</si>
  <si>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</si>
  <si>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</si>
  <si>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</si>
  <si>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</si>
  <si>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</si>
  <si>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</si>
  <si>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</si>
  <si>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</si>
  <si>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</si>
  <si>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</si>
  <si>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</si>
  <si>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</si>
  <si>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</si>
  <si>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</si>
  <si>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</si>
  <si>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</si>
  <si>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</si>
  <si>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</si>
  <si>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</si>
  <si>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</si>
  <si>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</si>
  <si>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</si>
  <si>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</si>
  <si>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</si>
  <si>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</si>
  <si>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</si>
  <si>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</si>
  <si>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</si>
  <si>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</si>
  <si>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</si>
  <si>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</si>
  <si>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</si>
  <si>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</si>
  <si>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</si>
  <si>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</si>
  <si>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</si>
  <si>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</si>
  <si>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</si>
  <si>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</si>
  <si>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</si>
  <si>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</si>
  <si>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</si>
  <si>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</si>
  <si>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</si>
  <si>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</si>
  <si>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</si>
  <si>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</si>
  <si>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</si>
  <si>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</si>
  <si>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</si>
  <si>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</si>
  <si>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</si>
  <si>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</si>
  <si>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</si>
  <si>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</si>
  <si>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</si>
  <si>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</si>
  <si>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</si>
  <si>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</si>
  <si>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</si>
  <si>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</si>
  <si>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</si>
  <si>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</si>
  <si>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</si>
  <si>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</si>
  <si>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</si>
  <si>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</si>
  <si>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</si>
  <si>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</si>
  <si>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</si>
  <si>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</si>
  <si>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</si>
  <si>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</si>
  <si>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</si>
  <si>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</si>
  <si>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</si>
  <si>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</si>
  <si>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</si>
  <si>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</si>
  <si>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</si>
  <si>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</si>
  <si>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</si>
  <si>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</si>
  <si>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</si>
  <si>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</si>
  <si>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</si>
  <si>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</si>
  <si>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</si>
  <si>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</si>
  <si>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</si>
  <si>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</si>
  <si>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</si>
  <si>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</si>
  <si>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</si>
  <si>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</si>
  <si>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</si>
  <si>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</si>
  <si>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</si>
  <si>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</si>
  <si>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</si>
  <si>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</si>
  <si>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</si>
  <si>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</si>
  <si>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</si>
  <si>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</si>
  <si>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</si>
  <si>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</si>
  <si>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</si>
  <si>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</si>
  <si>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</si>
  <si>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</si>
  <si>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</si>
  <si>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</si>
  <si>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</si>
  <si>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</si>
  <si>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</si>
  <si>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</si>
  <si>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</si>
  <si>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</si>
  <si>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</si>
  <si>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</si>
  <si>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</si>
  <si>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</si>
  <si>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</si>
  <si>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</si>
  <si>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</si>
  <si>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</si>
  <si>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</si>
  <si>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</si>
  <si>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</si>
  <si>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</si>
  <si>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</si>
  <si>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</si>
  <si>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</si>
  <si>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</si>
  <si>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</si>
  <si>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</si>
  <si>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</si>
  <si>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</si>
  <si>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</si>
  <si>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</si>
  <si>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</si>
  <si>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</si>
  <si>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</si>
  <si>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</si>
  <si>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</si>
  <si>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</si>
  <si>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</si>
  <si>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</si>
  <si>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</si>
  <si>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</si>
  <si>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</si>
  <si>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</si>
  <si>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</si>
  <si>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</si>
  <si>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</si>
  <si>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</si>
  <si>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</si>
  <si>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</si>
  <si>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</si>
  <si>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</si>
  <si>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</si>
  <si>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</si>
  <si>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</si>
  <si>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</si>
  <si>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</si>
  <si>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</si>
  <si>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</si>
  <si>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</si>
  <si>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</si>
  <si>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</si>
  <si>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</si>
  <si>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</si>
  <si>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</si>
  <si>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</si>
  <si>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</si>
  <si>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</si>
  <si>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</si>
  <si>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</si>
  <si>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</si>
  <si>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</si>
  <si>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</si>
  <si>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</si>
  <si>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</si>
  <si>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</si>
  <si>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</si>
  <si>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</si>
  <si>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</si>
  <si>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</si>
  <si>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</si>
  <si>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</si>
  <si>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</si>
  <si>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</si>
  <si>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</si>
  <si>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</si>
  <si>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</si>
  <si>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</si>
  <si>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</si>
  <si>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</si>
  <si>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</si>
  <si>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</si>
  <si>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</si>
  <si>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</si>
  <si>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</si>
  <si>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</si>
  <si>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</si>
  <si>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</si>
  <si>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</si>
  <si>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</si>
  <si>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</si>
  <si>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</si>
  <si>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</si>
  <si>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</si>
  <si>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</si>
  <si>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</si>
  <si>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</si>
  <si>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</si>
  <si>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</si>
  <si>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</si>
  <si>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</si>
  <si>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</si>
  <si>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</si>
  <si>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</si>
  <si>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</si>
  <si>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</si>
  <si>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</si>
  <si>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</si>
  <si>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</si>
  <si>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</si>
  <si>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</si>
  <si>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</si>
  <si>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</si>
  <si>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</si>
  <si>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</si>
  <si>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</si>
  <si>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</si>
  <si>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</si>
  <si>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</si>
  <si>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</si>
  <si>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</si>
  <si>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</si>
  <si>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</si>
  <si>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</si>
  <si>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</si>
  <si>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</si>
  <si>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</si>
  <si>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</si>
  <si>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</si>
  <si>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</si>
  <si>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</si>
  <si>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</si>
  <si>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</si>
  <si>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</si>
  <si>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</si>
  <si>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</si>
  <si>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</si>
  <si>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</si>
  <si>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</si>
  <si>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</si>
  <si>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</si>
  <si>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</si>
  <si>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</si>
  <si>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</si>
  <si>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</si>
  <si>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</si>
  <si>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</si>
  <si>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</si>
  <si>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</si>
  <si>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</si>
  <si>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</si>
  <si>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</si>
  <si>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</si>
  <si>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</si>
  <si>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</si>
  <si>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</si>
  <si>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</si>
  <si>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</si>
  <si>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</si>
  <si>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</si>
  <si>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</si>
  <si>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</si>
  <si>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</si>
  <si>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</si>
  <si>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</si>
  <si>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</si>
  <si>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</si>
  <si>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</si>
  <si>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</si>
  <si>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</si>
  <si>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</si>
  <si>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</si>
  <si>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</si>
  <si>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</si>
  <si>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</si>
  <si>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</si>
  <si>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</si>
  <si>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</si>
  <si>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</si>
  <si>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</si>
  <si>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</si>
  <si>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</si>
  <si>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</si>
  <si>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</si>
  <si>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</si>
  <si>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</si>
  <si>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</si>
  <si>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</si>
  <si>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</si>
  <si>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</si>
  <si>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</si>
  <si>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</si>
  <si>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</si>
  <si>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</si>
  <si>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</si>
  <si>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</si>
  <si>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</si>
  <si>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</si>
  <si>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</si>
  <si>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</si>
  <si>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</si>
  <si>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</si>
  <si>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</si>
  <si>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</si>
  <si>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</si>
  <si>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</si>
  <si>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</si>
  <si>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</si>
  <si>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</si>
  <si>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</si>
  <si>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</si>
  <si>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</si>
  <si>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</si>
  <si>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</si>
  <si>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</si>
  <si>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</si>
  <si>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</si>
  <si>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</si>
  <si>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</si>
  <si>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</si>
  <si>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</si>
  <si>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</si>
  <si>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</si>
  <si>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</si>
  <si>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</si>
  <si>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</si>
  <si>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</si>
  <si>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</si>
  <si>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</si>
  <si>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</si>
  <si>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</si>
  <si>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</si>
  <si>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</si>
  <si>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</si>
  <si>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</si>
  <si>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</si>
  <si>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</si>
  <si>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</si>
  <si>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</si>
  <si>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</si>
  <si>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</si>
  <si>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</si>
  <si>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</si>
  <si>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</si>
  <si>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</si>
  <si>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</si>
  <si>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</si>
  <si>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</si>
  <si>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</si>
  <si>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</si>
  <si>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</si>
  <si>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</si>
  <si>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</si>
  <si>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</si>
  <si>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</si>
  <si>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</si>
  <si>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</si>
  <si>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</si>
  <si>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</si>
  <si>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</si>
  <si>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</si>
  <si>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</si>
  <si>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</si>
  <si>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</si>
  <si>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</si>
  <si>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</si>
  <si>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</si>
  <si>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</si>
  <si>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</si>
  <si>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</si>
  <si>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</si>
  <si>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</si>
  <si>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</si>
  <si>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</si>
  <si>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</si>
  <si>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</si>
  <si>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</si>
  <si>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</si>
  <si>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</si>
  <si>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</si>
  <si>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</si>
  <si>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</si>
  <si>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</si>
  <si>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</si>
  <si>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</si>
  <si>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</si>
  <si>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</si>
  <si>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</si>
  <si>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</si>
  <si>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</si>
  <si>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</si>
  <si>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</si>
  <si>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</si>
  <si>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</si>
  <si>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</si>
  <si>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</si>
  <si>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</si>
  <si>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</si>
  <si>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</si>
  <si>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</si>
  <si>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</si>
  <si>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</si>
  <si>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</si>
  <si>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</si>
  <si>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</si>
  <si>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</si>
  <si>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</si>
  <si>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</si>
  <si>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</si>
  <si>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</si>
  <si>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</si>
  <si>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</si>
  <si>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</si>
  <si>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</si>
  <si>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</si>
  <si>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</si>
  <si>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</si>
  <si>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</si>
  <si>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</si>
  <si>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</si>
  <si>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</si>
  <si>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</si>
  <si>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</si>
  <si>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</si>
  <si>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</si>
  <si>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</si>
  <si>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</si>
  <si>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</si>
  <si>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</si>
  <si>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</si>
  <si>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</si>
  <si>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</si>
  <si>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</si>
  <si>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</si>
  <si>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</si>
  <si>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</si>
  <si>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</si>
  <si>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</si>
  <si>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</si>
  <si>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</si>
  <si>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</si>
  <si>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</si>
  <si>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</si>
  <si>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</si>
  <si>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</si>
  <si>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</si>
  <si>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</si>
  <si>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</si>
  <si>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</si>
  <si>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</si>
  <si>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</si>
  <si>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</si>
  <si>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</si>
  <si>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</si>
  <si>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</si>
  <si>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</si>
  <si>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</si>
  <si>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</si>
  <si>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</si>
  <si>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</si>
  <si>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</si>
  <si>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</si>
  <si>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</si>
  <si>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</si>
  <si>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</si>
  <si>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</si>
  <si>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</si>
  <si>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</si>
  <si>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</si>
  <si>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</si>
  <si>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</si>
  <si>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</si>
  <si>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</si>
  <si>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</si>
  <si>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</si>
  <si>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</si>
  <si>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</si>
  <si>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</si>
  <si>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</si>
  <si>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</si>
  <si>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</si>
  <si>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</si>
  <si>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</si>
  <si>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</si>
  <si>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</si>
  <si>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</si>
  <si>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</si>
  <si>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</si>
  <si>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</si>
  <si>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</si>
  <si>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</si>
  <si>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</si>
  <si>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</si>
  <si>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</si>
  <si>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</si>
  <si>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</si>
  <si>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</si>
  <si>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</si>
  <si>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</si>
  <si>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</si>
  <si>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</si>
  <si>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</si>
  <si>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</si>
  <si>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</si>
  <si>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</si>
  <si>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</si>
  <si>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</si>
  <si>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</si>
  <si>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</si>
  <si>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</si>
  <si>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</si>
  <si>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</si>
  <si>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</si>
  <si>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</si>
  <si>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</si>
  <si>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</si>
  <si>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</si>
  <si>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</si>
  <si>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</si>
  <si>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</si>
  <si>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</si>
  <si>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</si>
  <si>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</si>
  <si>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</si>
  <si>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</si>
  <si>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</si>
  <si>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</si>
  <si>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</si>
  <si>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</si>
  <si>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</si>
  <si>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</si>
  <si>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</si>
  <si>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</si>
  <si>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</si>
  <si>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</si>
  <si>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</si>
  <si>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</si>
  <si>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</si>
  <si>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</si>
  <si>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</si>
  <si>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</si>
  <si>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</si>
  <si>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</si>
  <si>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</si>
  <si>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</si>
  <si>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</si>
  <si>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</si>
  <si>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</si>
  <si>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</si>
  <si>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</si>
  <si>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</si>
  <si>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</si>
  <si>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</si>
  <si>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</si>
  <si>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</si>
  <si>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</si>
  <si>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</si>
  <si>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</si>
  <si>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</si>
  <si>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</si>
  <si>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</si>
  <si>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</si>
  <si>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</si>
  <si>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</si>
  <si>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</si>
  <si>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</si>
  <si>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</si>
  <si>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</si>
  <si>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</si>
  <si>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</si>
  <si>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</si>
  <si>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</si>
  <si>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</si>
  <si>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</si>
  <si>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</si>
  <si>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</si>
  <si>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</si>
  <si>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</si>
  <si>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</si>
  <si>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</si>
  <si>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</si>
  <si>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</si>
  <si>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</si>
  <si>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</si>
  <si>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</si>
  <si>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</si>
  <si>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</si>
  <si>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</si>
  <si>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</si>
  <si>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</si>
  <si>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</si>
  <si>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</si>
  <si>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</si>
  <si>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</si>
  <si>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</si>
  <si>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</si>
  <si>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</si>
  <si>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</si>
  <si>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</si>
  <si>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</si>
  <si>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</si>
  <si>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</si>
  <si>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</si>
  <si>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</si>
  <si>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</si>
  <si>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</si>
  <si>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</si>
  <si>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</si>
  <si>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</si>
  <si>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</si>
  <si>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</si>
  <si>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</si>
  <si>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</si>
  <si>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</si>
  <si>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</si>
  <si>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</si>
  <si>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</si>
  <si>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</si>
  <si>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</si>
  <si>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</si>
  <si>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</si>
  <si>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</si>
  <si>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</si>
  <si>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</si>
  <si>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</si>
  <si>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</si>
  <si>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</si>
  <si>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</si>
  <si>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</si>
  <si>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</si>
  <si>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</si>
  <si>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</si>
  <si>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</si>
  <si>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</si>
  <si>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</si>
  <si>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</si>
  <si>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</si>
  <si>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</si>
  <si>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</si>
  <si>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</si>
  <si>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</si>
  <si>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</si>
  <si>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</si>
  <si>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</si>
  <si>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</si>
  <si>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</si>
  <si>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</si>
  <si>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</si>
  <si>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</si>
  <si>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</si>
  <si>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</si>
  <si>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</si>
  <si>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</si>
  <si>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</si>
  <si>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</si>
  <si>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</si>
  <si>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</si>
  <si>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</si>
  <si>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</si>
  <si>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</si>
  <si>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</si>
  <si>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</si>
  <si>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</si>
  <si>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</si>
  <si>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</si>
  <si>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</si>
  <si>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</si>
  <si>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</si>
  <si>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</si>
  <si>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</si>
  <si>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</si>
  <si>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</si>
  <si>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</si>
  <si>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</si>
  <si>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</si>
  <si>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</si>
  <si>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</si>
  <si>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</si>
  <si>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</si>
  <si>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</si>
  <si>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</si>
  <si>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</si>
  <si>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</si>
  <si>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</si>
  <si>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</si>
  <si>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</si>
  <si>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</si>
  <si>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</si>
  <si>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</si>
  <si>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</si>
  <si>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</si>
  <si>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</si>
  <si>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</si>
  <si>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</si>
  <si>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</si>
  <si>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</si>
  <si>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</si>
  <si>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</si>
  <si>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</si>
  <si>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</si>
  <si>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</si>
  <si>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</si>
  <si>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</si>
  <si>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</si>
  <si>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</si>
  <si>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</si>
  <si>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</si>
  <si>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</si>
  <si>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</si>
  <si>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</si>
  <si>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</si>
  <si>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</si>
  <si>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</si>
  <si>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</si>
  <si>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</si>
  <si>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</si>
  <si>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</si>
  <si>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</si>
  <si>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</si>
  <si>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</si>
  <si>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</si>
  <si>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</si>
  <si>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</si>
  <si>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</si>
  <si>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</si>
  <si>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</si>
  <si>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</si>
  <si>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</si>
  <si>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</si>
  <si>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</si>
  <si>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</si>
  <si>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</si>
  <si>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</si>
  <si>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</si>
  <si>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</si>
  <si>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</si>
  <si>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</si>
  <si>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</si>
  <si>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</si>
  <si>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</si>
  <si>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</si>
  <si>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</si>
  <si>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</si>
  <si>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</si>
  <si>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</si>
  <si>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</si>
  <si>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</si>
  <si>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</si>
  <si>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</si>
  <si>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</si>
  <si>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</si>
  <si>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</si>
  <si>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</si>
  <si>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</si>
  <si>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</si>
  <si>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</si>
  <si>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</si>
  <si>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</si>
  <si>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</si>
  <si>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</si>
  <si>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</si>
  <si>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</si>
  <si>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</si>
  <si>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</si>
  <si>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</si>
  <si>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</si>
  <si>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</si>
  <si>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</si>
  <si>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</si>
  <si>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</si>
  <si>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</si>
  <si>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</si>
  <si>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</si>
  <si>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</si>
  <si>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</si>
  <si>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</si>
  <si>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</si>
  <si>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</si>
  <si>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</si>
  <si>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</si>
  <si>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</si>
  <si>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</si>
  <si>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</si>
  <si>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</si>
  <si>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</si>
  <si>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</si>
  <si>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</si>
  <si>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</si>
  <si>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</si>
  <si>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</si>
  <si>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</si>
  <si>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</si>
  <si>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</si>
  <si>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</si>
  <si>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</si>
  <si>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</si>
  <si>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</si>
  <si>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</si>
  <si>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</si>
  <si>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</si>
  <si>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</si>
  <si>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</si>
  <si>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</si>
  <si>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</si>
  <si>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</si>
  <si>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</si>
  <si>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</si>
  <si>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</si>
  <si>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</si>
  <si>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</si>
  <si>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</si>
  <si>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</si>
  <si>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</si>
  <si>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</si>
  <si>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</si>
  <si>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</si>
  <si>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</si>
  <si>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</si>
  <si>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</si>
  <si>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</si>
  <si>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</si>
  <si>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</si>
  <si>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</si>
  <si>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</si>
  <si>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</si>
  <si>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</si>
  <si>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</si>
  <si>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</si>
  <si>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</si>
  <si>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</si>
  <si>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</si>
  <si>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</si>
  <si>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</si>
  <si>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</si>
  <si>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</si>
  <si>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</si>
  <si>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</si>
  <si>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</si>
  <si>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</si>
  <si>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</si>
  <si>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</si>
  <si>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</si>
  <si>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</si>
  <si>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</si>
  <si>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</si>
  <si>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</si>
  <si>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</si>
  <si>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</si>
  <si>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</si>
  <si>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</si>
  <si>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</si>
  <si>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</si>
  <si>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</si>
  <si>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</si>
  <si>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</si>
  <si>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</si>
  <si>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</si>
  <si>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</si>
  <si>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</si>
  <si>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</si>
  <si>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</si>
  <si>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</si>
  <si>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</si>
  <si>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</si>
  <si>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</si>
  <si>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</si>
  <si>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</si>
  <si>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</si>
  <si>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</si>
  <si>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</si>
  <si>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</si>
  <si>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</si>
  <si>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</si>
  <si>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</si>
  <si>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</si>
  <si>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</si>
  <si>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</si>
  <si>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</si>
  <si>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</si>
  <si>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</si>
  <si>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</si>
  <si>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</si>
  <si>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</si>
  <si>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</si>
  <si>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</si>
  <si>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</si>
  <si>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</si>
  <si>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</si>
  <si>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</si>
  <si>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</si>
  <si>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</si>
  <si>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</si>
  <si>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</si>
  <si>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</si>
  <si>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</si>
  <si>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</si>
  <si>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</si>
  <si>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</si>
  <si>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</si>
  <si>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</si>
  <si>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</si>
  <si>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</si>
  <si>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</si>
  <si>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</si>
  <si>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</si>
  <si>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</si>
  <si>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</si>
  <si>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</si>
  <si>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</si>
  <si>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</si>
  <si>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</si>
  <si>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</si>
  <si>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</si>
  <si>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</si>
  <si>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</si>
  <si>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</si>
  <si>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</si>
  <si>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</si>
  <si>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</si>
  <si>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</si>
  <si>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</si>
  <si>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</si>
  <si>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</si>
  <si>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</si>
  <si>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</si>
  <si>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</si>
  <si>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</si>
  <si>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</si>
  <si>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</si>
  <si>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</si>
  <si>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</si>
  <si>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</si>
  <si>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</si>
  <si>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</si>
  <si>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</si>
  <si>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</si>
  <si>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</si>
  <si>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</si>
  <si>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</si>
  <si>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</si>
  <si>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</si>
  <si>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</si>
  <si>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</si>
  <si>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</si>
  <si>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</si>
  <si>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</si>
  <si>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</si>
  <si>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</si>
  <si>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</si>
  <si>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</si>
  <si>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</si>
  <si>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</si>
  <si>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</si>
  <si>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</si>
  <si>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</si>
  <si>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</si>
  <si>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</si>
  <si>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</si>
  <si>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</si>
  <si>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</si>
  <si>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</si>
  <si>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</si>
  <si>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</si>
  <si>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</si>
  <si>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</si>
  <si>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</si>
  <si>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</si>
  <si>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</si>
  <si>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</si>
  <si>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</si>
  <si>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</si>
  <si>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</si>
  <si>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</si>
  <si>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</si>
  <si>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</si>
  <si>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</si>
  <si>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</si>
  <si>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</si>
  <si>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</si>
  <si>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</si>
  <si>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</si>
  <si>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</si>
  <si>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</si>
  <si>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</si>
  <si>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</si>
  <si>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</si>
  <si>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</si>
  <si>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</si>
  <si>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</si>
  <si>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</si>
  <si>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</si>
  <si>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</si>
  <si>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</si>
  <si>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</si>
  <si>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</si>
  <si>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</si>
  <si>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</si>
  <si>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</si>
  <si>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</si>
  <si>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</si>
  <si>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</si>
  <si>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</si>
  <si>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</si>
  <si>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</si>
  <si>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</si>
  <si>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no pcm</t>
  </si>
  <si>
    <t xml:space="preserve">Heavy rain in area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</si>
  <si>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</si>
  <si>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</si>
  <si>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</si>
  <si>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</si>
  <si>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</si>
  <si>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</si>
  <si>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</si>
  <si>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</si>
  <si>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</si>
  <si>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</si>
  <si>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</si>
  <si>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</si>
  <si>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PCM-20251209-00002525</t>
  </si>
  <si>
    <t>ETA 60min</t>
  </si>
  <si>
    <t>PCM-20251209-00002691</t>
  </si>
  <si>
    <t>ETA 120min</t>
  </si>
  <si>
    <t>PCM-20251209-00002786</t>
  </si>
  <si>
    <t>ETA 50min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</si>
</sst>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337.92921516203933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46000.877641087965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46000.877641087965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46000.877641087965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46000.877641087965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46000.877641087965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46000.877641087965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46000.877641087965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46000.877641087965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46000.877641087965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46000.877641087965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46000.877641087965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46000.877641087965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46000.877641087965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46000.877641087965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46000.877641087965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46000.877641087965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46000.877641087965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46000.877641087965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46000.877641087965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46000.877641087965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46000.877641087965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46000.877641087965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46000.877641087965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46000.877641087965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46000.877641087965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46000.877641087965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46000.877641087965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46000.877641087965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46000.877641087965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46000.877641087965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46000.877641087965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46000.877641087965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46000.877641087965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46000.877641087965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46000.877641087965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46000.877641087965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46000.877641087965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46000.877641087965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46000.877641087965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46000.877641087965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46000.877641087965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46000.877641087965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46000.877641087965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46000.877641087965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46000.877641087965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46000.877641087965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46000.877641087965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46000.877641087965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46000.877641087965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46000.877641087965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46000.877641087965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46000.877641087965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46000.877641087965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46000.877641087965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46000.877641087965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46000.877641087965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46000.877641087965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46000.877641087965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46000.877641087965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46000.877641087965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46000.877641087965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46000.877641087965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46000.877641087965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46000.877641087965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46000.877641087965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46000.877641087965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46000.877641087965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46000.877641087965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46000.877641087965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46000.877641087965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46000.877641087965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46000.877641087965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46000.877641087965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46000.877641087965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46000.877641087965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46000.877641087965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46000.877641087965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46000.877641087965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46000.877641087965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46000.877641087965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46000.877641087965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46000.877641087965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46000.877641087965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46000.877641087965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46000.877641087965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46000.877641087965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46000.877641087965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46000.877641087965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46000.877641087965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46000.877641087965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46000.877641087965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46000.877641087965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46000.877641087965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46000.877641087965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46000.877641087965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46000.877641087965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46000.877641087965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46000.877641087965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46000.877641087965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46000.877641087965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46000.877641087965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46000.877641087965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46000.877641087965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46000.877641087965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46000.877641087965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46000.877641087965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46000.877641087965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46000.877641087965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46000.877641087965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46000.877641087965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46000.877641087965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46000.877641087965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46000.877641087965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46000.877641087965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46000.877641087965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46000.877641087965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46000.877641087965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46000.877641087965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46000.877641087965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46000.877641087965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46000.877641087965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46000.877641087965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46000.877641087965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46000.877641087965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46000.877641087965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46000.877641087965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46000.877641087965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46000.877641087965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46000.877641087965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46000.877641087965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46000.877641087965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46000.877641087965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46000.877641087965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46000.877641087965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46000.877641087965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46000.877641087965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46000.877641087965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46000.877641087965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46000.877641087965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46000.877641087965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46000.877641087965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46000.877641087965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46000.877641087965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46000.877641087965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46000.877641087965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46000.877641087965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46000.877641087965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46000.877641087965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46000.877641087965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46000.877641087965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46000.877641087965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46000.877641087965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46000.877641087965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46000.877641087965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46000.877641087965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46000.877641087965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46000.877641087965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46000.877641087965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46000.877641087965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46000.877641087965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46000.877641087965</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175.87780312500399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16.490222106483998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3.5222591435231152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46000.877641087965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46000.877641087965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46000.877641087965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46000.877641087965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46000.877641087965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46000.877641087965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46000.877641087965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46000.877641087965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46000.877641087965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46000.877641087965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46000.877641087965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46000.877641087965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46000.877641087965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46000.877641087965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46000.877641087965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46000.877641087965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46000.877641087965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46000.877641087965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46000.877641087965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46000.877641087965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46000.877641087965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46000.877641087965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46000.877641087965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46000.877641087965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46000.877641087965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46000.877641087965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46000.877641087965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46000.877641087965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46000.877641087965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46000.877641087965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46000.877641087965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46000.877641087965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46000.877641087965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46000.877641087965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46000.877641087965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46000.877641087965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46000.877641087965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46000.877641087965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46000.877641087965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46000.877641087965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46000.877641087965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46000.877641087965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46000.877641087965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46000.877641087965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46000.877641087965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46000.877641087965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46000.877641087965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46000.877641087965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46000.877641087965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46000.877641087965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46000.877641087965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46000.877641087965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46000.877641087965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46000.877641087965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46000.877641087965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46000.877641087965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46000.877641087965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46000.877641087965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46000.877641087965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46000.877641087965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46000.877641087965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46000.877641087965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46000.877641087965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46000.877641087965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46000.877641087965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46000.877641087965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46000.877641087965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46000.877641087965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46000.877641087965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46000.877641087965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46000.877641087965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46000.877641087965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46000.877641087965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46000.877641087965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46000.877641087965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46000.877641087965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46000.877641087965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46000.877641087965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46000.877641087965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46000.877641087965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46000.877641087965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46000.877641087965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46000.877641087965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46000.877641087965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46000.877641087965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46000.877641087965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46000.877641087965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46000.877641087965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46000.877641087965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46000.877641087965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46000.877641087965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46000.877641087965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46000.877641087965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46000.877641087965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46000.877641087965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46000.877641087965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46000.877641087965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46000.877641087965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46000.877641087965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46000.877641087965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46000.877641087965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46000.877641087965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46000.877641087965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46000.877641087965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46000.877641087965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46000.877641087965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46000.877641087965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46000.877641087965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46000.877641087965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46000.877641087965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46000.877641087965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46000.877641087965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46000.877641087965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46000.877641087965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46000.877641087965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46000.877641087965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46000.877641087965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46000.877641087965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46000.877641087965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46000.877641087965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46000.877641087965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46000.877641087965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46000.877641087965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46000.877641087965</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46000.877641087965</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46000.877641087965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46000.877641087965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46000.877641087965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46000.877641087965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46000.877641087965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46000.877641087965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46000.877641087965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46000.877641087965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46000.877641087965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46000.877641087965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46000.877641087965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46000.877641087965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46000.877641087965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46000.877641087965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46000.877641087965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46000.877641087965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46000.877641087965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46000.877641087965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46000.877641087965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46000.877641087965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46000.877641087965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46000.877641087965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46000.877641087965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46000.877641087965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46000.877641087965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46000.877641087965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46000.877641087965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46000.877641087965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46000.877641087965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46000.877641087965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46000.877641087965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46000.877641087965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46000.877641087965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46000.877641087965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46000.877641087965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46000.877641087965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46000.877641087965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46000.877641087965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46000.877641087965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46000.877641087965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46000.877641087965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46000.877641087965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46000.877641087965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46000.877641087965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46000.877641087965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46000.877641087965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46000.877641087965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46000.877641087965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46000.877641087965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46000.877641087965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46000.877641087965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46000.877641087965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46000.877641087965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46000.877641087965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46000.877641087965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46000.877641087965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46000.877641087965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46000.877641087965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46000.877641087965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46000.877641087965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46000.877641087965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46000.877641087965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46000.877641087965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46000.877641087965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46000.877641087965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46000.877641087965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46000.877641087965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46000.877641087965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46000.877641087965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46000.877641087965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46000.877641087965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46000.877641087965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46000.877641087965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46000.877641087965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46000.877641087965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46000.877641087965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46000.877641087965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46000.877641087965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46000.877641087965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46000.877641087965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46000.877641087965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46000.877641087965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46000.877641087965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46000.877641087965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46000.877641087965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46000.877641087965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46000.877641087965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46000.877641087965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46000.877641087965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46000.877641087965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46000.877641087965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46000.877641087965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46000.877641087965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46000.877641087965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46000.877641087965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46000.877641087965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46000.877641087965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46000.877641087965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46000.877641087965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46000.877641087965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46000.877641087965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46000.877641087965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46000.877641087965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46000.877641087965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46000.877641087965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46000.877641087965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46000.877641087965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46000.877641087965</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46000.877641087965</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46000.877641087965</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46000.877641087965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46000.877641087965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46000.877641087965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46000.877641203704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46000.877641203704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46000.877641203704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46000.877641203704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46000.877641203704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46000.877641203704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46000.877641203704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46000.877641203704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46000.877641203704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46000.877641203704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46000.877641203704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46000.877641203704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46000.877641203704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46000.877641203704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46000.877641203704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46000.877641203704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46000.877641203704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46000.877641203704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46000.877641203704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46000.877641203704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46000.877641203704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46000.877641203704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46000.877641203704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46000.877641203704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46000.877641203704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46000.877641203704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46000.877641203704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46000.877641203704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46000.877641203704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46000.877641203704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46000.877641203704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46000.877641203704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46000.877641203704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46000.877641203704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46000.877641203704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46000.877641203704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46000.877641203704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46000.877641203704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46000.877641203704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46000.877641203704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46000.877641203704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46000.877641203704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46000.877641203704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46000.877641203704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46000.877641203704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46000.877641203704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46000.877641203704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46000.877641203704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46000.877641203704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46000.877641203704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46000.877641203704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46000.877641203704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46000.877641203704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46000.877641203704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46000.877641203704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46000.877641203704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46000.877641203704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46000.877641203704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46000.877641203704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46000.877641203704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46000.877641203704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46000.877641203704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46000.877641203704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46000.877641203704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46000.877641203704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46000.877641203704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46000.877641203704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46000.877641203704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46000.877641203704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46000.877641203704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46000.877641203704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46000.877641203704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46000.877641203704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46000.877641203704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46000.877641203704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46000.877641203704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46000.877641203704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46000.877641203704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46000.877641203704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46000.877641203704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46000.877641203704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46000.877641203704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46000.877641203704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46000.877641203704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46000.877641203704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46000.877641203704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46000.877641203704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46000.877641203704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46000.877641203704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46000.877641203704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46000.877641203704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46000.877641203704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46000.877641203704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46000.877641203704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46000.877641203704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46000.877641203704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46000.877641203704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46000.877641203704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46000.877641203704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46000.877641203704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46000.877641203704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46000.877641203704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46000.877641203704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46000.877641203704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46000.877641203704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46000.877641203704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46000.877641203704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46000.877641203704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46000.877641203704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46000.877641203704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46000.877641203704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46000.877641203704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46000.877641203704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46000.877641203704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46000.877641203704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46000.877641203704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46000.877641203704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46000.877641203704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46000.877641203704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46000.877641203704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46000.877641203704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46000.877641203704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46000.877641203704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46000.877641203704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46000.877641203704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46000.877641203704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46000.877641203704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46000.877641203704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46000.877641203704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46000.877641203704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46000.877641203704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46000.877641203704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46000.877641203704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46000.877641203704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46000.877641203704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46000.877641203704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46000.877641203704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46000.877641203704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46000.877641203704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46000.877641203704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46000.877641203704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46000.877641203704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46000.877641203704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46000.877641203704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46000.877641203704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46000.877641203704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46000.877641203704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46000.877641203704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46000.877641203704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46000.877641203704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46000.877641203704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46000.877641203704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46000.877641203704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46000.877641203704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46000.877641203704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46000.877641203704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46000.877641203704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46000.877641203704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46000.877641203704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46000.877641203704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46000.877641203704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46000.877641203704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46000.877641203704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46000.877641203704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46000.877641203704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46000.877641203704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46000.877641203704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46000.877641203704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46000.877641203704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46000.877641203704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46000.877641203704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46000.877641203704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46000.877641203704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46000.877641203704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46000.877641203704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46000.877641203704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46000.877641203704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46000.877641203704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46000.877641203704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46000.877641203704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46000.877641203704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46000.877641203704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46000.877641203704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46000.877641203704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46000.877641203704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46000.877641203704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46000.877641203704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46000.877641203704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46000.877641203704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46000.877641203704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46000.877641203704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46000.877641203704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46000.877641203704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46000.877641203704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46000.877641203704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46000.877641203704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46000.877641203704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46000.877641203704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46000.877641203704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46000.877641203704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46000.877641203704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46000.877641203704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46000.877641203704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46000.877641203704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46000.877641203704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46000.877641203704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46000.877641203704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46000.877641203704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46000.877641203704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46000.877641203704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46000.877641203704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46000.877641203704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46000.877641203704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46000.877641203704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46000.877641203704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46000.877641203704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46000.877641203704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46000.877641203704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46000.877641203704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46000.877641203704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46000.877641203704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46000.877641203704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46000.877641203704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46000.877641203704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46000.877641203704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46000.877641203704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46000.877641203704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46000.877641203704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46000.877641203704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46000.877641203704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46000.877641203704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46000.877641203704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46000.877641203704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46000.877641203704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46000.877641203704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46000.877641203704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46000.877641203704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46000.877641203704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46000.877641203704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46000.877641203704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46000.877641203704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46000.877641203704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46000.877641203704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46000.877641203704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46000.877641203704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46000.877641203704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46000.877641203704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46000.877641203704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46000.877641203704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46000.877641203704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46000.877641203704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46000.877641203704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46000.877641203704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46000.877641203704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46000.877641203704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46000.877641203704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46000.877641203704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46000.877641203704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46000.877641203704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46000.877641203704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46000.877641203704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46000.877641203704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46000.877641203704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46000.877641203704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46000.877641203704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46000.877641203704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46000.877641203704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46000.877641203704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46000.877641203704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46000.877641203704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46000.877641203704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46000.877641203704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46000.877641203704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46000.877641203704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46000.877641203704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46000.877641203704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46000.877641203704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46000.877641203704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46000.877641203704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46000.877641203704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46000.877641203704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46000.877641203704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46000.877641203704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46000.877641203704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46000.877641203704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46000.877641203704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46000.877641203704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46000.877641203704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46000.877641203704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46000.877641203704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46000.877641203704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46000.877641203704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46000.877641203704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46000.877641203704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46000.877641203704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46000.877641203704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46000.877641203704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46000.877641203704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46000.877641203704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46000.877641203704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46000.877641203704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46000.877641203704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46000.877641203704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46000.877641203704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46000.877641203704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46000.877641203704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46000.877641203704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46000.877641203704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46000.877641203704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46000.877641203704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46000.877641203704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46000.877641203704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46000.877641203704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46000.877641203704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46000.877641203704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46000.877641203704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46000.877641203704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46000.877641203704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46000.877641203704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46000.877641203704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46000.877641203704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46000.877641203704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46000.877641203704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46000.877641203704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46000.877641203704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46000.877641203704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46000.877641203704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46000.877641203704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46000.877641203704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46000.877641203704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46000.877641203704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46000.877641203704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46000.877641203704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46000.877641203704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46000.877641203704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46000.877641203704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46000.877641203704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46000.877641203704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46000.877641203704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46000.877641203704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46000.877641203704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46000.877641203704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46000.877641203704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46000.877641203704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46000.877641203704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46000.877641203704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46000.877641203704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46000.877641203704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46000.877641203704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46000.877641203704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46000.877641203704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46000.877641203704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46000.877641203704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46000.877641203704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46000.877641203704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46000.877641203704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46000.877641203704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46000.877641203704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46000.877641203704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46000.877641203704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46000.877641203704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46000.877641203704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46000.877641203704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46000.877641203704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46000.877641203704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46000.877641203704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46000.877641203704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46000.877641203704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46000.877641203704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46000.877641203704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46000.877641203704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46000.877641203704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46000.877641203704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46000.877641203704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46000.877641203704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46000.877641203704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46000.877641203704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46000.877641203704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46000.877641203704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46000.877641203704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46000.877641203704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46000.877641203704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46000.877641203704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46000.877641203704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46000.877641203704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46000.877641203704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46000.877641203704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46000.877641203704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46000.877641203704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46000.877641203704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46000.877641203704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46000.877641203704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46000.877641203704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46000.877641203704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46000.877641203704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46000.877641203704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46000.877641203704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46000.877641203704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46000.877641203704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46000.877641203704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46000.877641203704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46000.877641203704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46000.877641203704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46000.877641203704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46000.877641203704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46000.877641203704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46000.877641203704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46000.877641203704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46000.877641203704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46000.877641203704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46000.877641203704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46000.877641203704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46000.877641203704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46000.877641203704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46000.877641203704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46000.877641203704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46000.877641203704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46000.877641203704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46000.877641203704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46000.877641203704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46000.877641203704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46000.877641203704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46000.877641203704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46000.877641203704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46000.877641203704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46000.877641203704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46000.877641203704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46000.877641203704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46000.877641203704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46000.877641203704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46000.877641203704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46000.877641203704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46000.877641203704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46000.877641203704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46000.877641203704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46000.877641203704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46000.877641203704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46000.877641203704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46000.877641203704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46000.877641203704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46000.877641203704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46000.877641203704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46000.877641203704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46000.877641203704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46000.877641203704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46000.877641203704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46000.877641203704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46000.877641203704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46000.877641203704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46000.877641203704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46000.877641203704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46000.877641203704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46000.877641203704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46000.877641203704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46000.877641203704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46000.877641203704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46000.877641203704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46000.877641203704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46000.877641203704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46000.877641203704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46000.877641203704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46000.877641203704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46000.877641203704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46000.877641203704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46000.877641203704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46000.877641203704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46000.877641203704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46000.877641203704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46000.877641203704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46000.877641203704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46000.877641203704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46000.877641203704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46000.877641203704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46000.877641203704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46000.877641203704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46000.877641203704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46000.877641203704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46000.877641203704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46000.877641203704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46000.877641203704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46000.877641203704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46000.877641203704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46000.877641203704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46000.877641203704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46000.877641203704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46000.877641203704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46000.877641203704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46000.877641203704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46000.877641203704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46000.877641203704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46000.877641203704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46000.877641203704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46000.877641203704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46000.877641203704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46000.877641203704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46000.877641203704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46000.877641203704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46000.877641203704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46000.877641203704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46000.877641203704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46000.877641203704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46000.877641203704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46000.877641203704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46000.877641203704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46000.877641203704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46000.877641203704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46000.877641203704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46000.877641203704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46000.877641203704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46000.877641203704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46000.877641203704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46000.877641203704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46000.877641203704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46000.877641203704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46000.877641203704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46000.877641203704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46000.877641203704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46000.877641203704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46000.877641203704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46000.877641203704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46000.877641203704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46000.877641203704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46000.877641203704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46000.877641203704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46000.877641203704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46000.877641203704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46000.877641203704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46000.877641203704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46000.877641203704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46000.877641203704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46000.877641203704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46000.877641203704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46000.877641203704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46000.877641203704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46000.877641203704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46000.877641203704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46000.877641203704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46000.877641203704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46000.877641203704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46000.877641203704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46000.877641203704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46000.877641203704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46000.877641203704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46000.877641203704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46000.877641203704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46000.877641203704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46000.877641203704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46000.877641203704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46000.877641203704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46000.877641203704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46000.877641203704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46000.877641203704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46000.877641203704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46000.877641203704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46000.877641203704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46000.877641203704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46000.877641203704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46000.877641203704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46000.877641203704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46000.877641203704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46000.877641203704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46000.877641203704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46000.877641203704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46000.877641203704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46000.877641203704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46000.877641203704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46000.877641203704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46000.877641203704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46000.877641203704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46000.877641203704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46000.877641203704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46000.877641203704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46000.877641203704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46000.877641203704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46000.877641203704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46000.877641203704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46000.877641203704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46000.877641203704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46000.877641203704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46000.877641203704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46000.877641203704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46000.877641203704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46000.877641203704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46000.877641203704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46000.877641203704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46000.877641203704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46000.877641203704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46000.877641203704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46000.877641203704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46000.877641203704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46000.877641203704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46000.877641203704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46000.877641203704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46000.877641203704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46000.877641203704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46000.877641203704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46000.877641203704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46000.877641203704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46000.877641203704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46000.877641203704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46000.877641203704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46000.877641203704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46000.877641203704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46000.877641203704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46000.877641203704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46000.877641203704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46000.877641203704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46000.877641203704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46000.877641203704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46000.877641203704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46000.877641203704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46000.877641203704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46000.877641203704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46000.877641203704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46000.877641203704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46000.877641203704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46000.877641203704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46000.877641203704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46000.877641203704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46000.877641203704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46000.877641203704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46000.877641203704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46000.877641203704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46000.877641203704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46000.877641203704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46000.877641203704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46000.877641203704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46000.877641203704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46000.877641203704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46000.877641203704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46000.877641203704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46000.877641203704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46000.877641203704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46000.877641203704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46000.877641203704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46000.877641203704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46000.877641203704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46000.877641203704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46000.877641203704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46000.877641203704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46000.877641203704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46000.877641203704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46000.877641203704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46000.877641203704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46000.877641203704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46000.877641203704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46000.877641203704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46000.877641203704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46000.877641203704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46000.877641203704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46000.877641203704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46000.877641203704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46000.877641203704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46000.877641203704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46000.877641203704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46000.877641203704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46000.877641203704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46000.877641203704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46000.877641203704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46000.877641203704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46000.877641203704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46000.877641203704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46000.877641203704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46000.877641203704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46000.877641203704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46000.877641203704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46000.877641203704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46000.877641203704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46000.877641203704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46000.877641203704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46000.877641203704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46000.877641203704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46000.877641203704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46000.877641203704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46000.877641203704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46000.877641203704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46000.877641203704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46000.877641203704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46000.877641203704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46000.877641203704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46000.877641203704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46000.877641203704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46000.877641203704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46000.877641203704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46000.877641203704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46000.877641203704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46000.877641203704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46000.877641203704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46000.877641203704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46000.877641203704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46000.877641203704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46000.877641203704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46000.877641203704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46000.877641203704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46000.877641203704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46000.877641203704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46000.877641203704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46000.877641203704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46000.877641203704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46000.877641203704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46000.877641203704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46000.877641203704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46000.877641203704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46000.877641203704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46000.877641203704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46000.877641203704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46000.877641203704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46000.877641203704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46000.877641203704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46000.877641203704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46000.877641203704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46000.877641203704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46000.877641203704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46000.877641203704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46000.877641203704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46000.877641203704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46000.877641203704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46000.877641203704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46000.877641203704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46000.877641203704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46000.877641203704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46000.877641203704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46000.877641203704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46000.877641203704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46000.877641203704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46000.877641203704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46000.877641203704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46000.877641203704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46000.877641203704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46000.877641203704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46000.877641203704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46000.877641203704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46000.877641203704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46000.877641203704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46000.877641203704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46000.877641203704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46000.877641203704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46000.877641203704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46000.877641203704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46000.877641203704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46000.877641203704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46000.877641203704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46000.877641203704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46000.877641203704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46000.877641203704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46000.877641203704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46000.877641203704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46000.877641203704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46000.877641203704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46000.877641203704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46000.877641203704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46000.877641203704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46000.877641203704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46000.877641203704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46000.877641203704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46000.877641203704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46000.877641203704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46000.877641203704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46000.877641203704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46000.877641203704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46000.877641203704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46000.877641203704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46000.877641203704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46000.877641203704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46000.877641203704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46000.877641203704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46000.877641203704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46000.877641203704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46000.877641203704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46000.877641203704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46000.877641203704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46000.877641203704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46000.877641203704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46000.877641203704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46000.877641203704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46000.877641203704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46000.877641203704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46000.877641203704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46000.877641203704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46000.877641203704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46000.877641203704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46000.877641203704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46000.877641203704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46000.877641203704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46000.877641203704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46000.877641203704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46000.877641203704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46000.877641203704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46000.877641203704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46000.877641203704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46000.877641203704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46000.877641203704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46000.877641203704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46000.877641203704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46000.877641203704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46000.877641203704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46000.877641203704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46000.877641203704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46000.877641203704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46000.877641203704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46000.877641203704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46000.877641203704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46000.877641203704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46000.877641203704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46000.877641203704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46000.877641203704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46000.877641203704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46000.877641203704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46000.877641203704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46000.877641203704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46000.877641203704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46000.877641203704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46000.877641203704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46000.877641203704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46000.877641203704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46000.877641203704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46000.877641203704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46000.877641203704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46000.877641203704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46000.877641203704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46000.877641203704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46000.877641203704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46000.877641203704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46000.877641203704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46000.877641203704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46000.877641203704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46000.877641203704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46000.877641203704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46000.877641203704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46000.877641203704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46000.877641203704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46000.877641203704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46000.877641203704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46000.877641203704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46000.877641203704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46000.877641203704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46000.877641203704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46000.877641203704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46000.877641203704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46000.877641203704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46000.877641203704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46000.877641203704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46000.877641203704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46000.877641203704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46000.877641203704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46000.877641203704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46000.877641203704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46000.877641203704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46000.877641203704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46000.877641203704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46000.877641203704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46000.877641203704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46000.877641203704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46000.877641203704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46000.877641203704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46000.877641203704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46000.877641203704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46000.877641203704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46000.877641203704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46000.877641203704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46000.877641203704</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297.39692349536926</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2.0834975694451714</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46000.877641087965</v>
      </c>
      <c r="H4" s="91">
        <v>45999.038888888892</v>
      </c>
      <c r="I4" s="107" t="str">
        <f>IFERROR(VLOOKUP(D4,DB!A:F,6,0),"")</f>
        <v>SCECO</v>
      </c>
      <c r="J4" s="107" t="str">
        <f>IFERROR(VLOOKUP(D4,DB!A:G,7,0),"")</f>
        <v>Dead</v>
      </c>
      <c r="K4" s="93" t="s">
        <v>39124</v>
      </c>
      <c r="L4" s="87" t="str">
        <f>IFERROR(VLOOKUP(D4,DB!A:I,9,0),"")</f>
        <v>Latis</v>
      </c>
    </row>
    <row r="5" spans="1:16" ht="15" customHeight="1">
      <c r="A5" s="107" t="s">
        <v>39125</v>
      </c>
      <c r="B5" s="107" t="str">
        <f>IFERROR(VLOOKUP(D5,DB!A:K,11,0),"")</f>
        <v>R4</v>
      </c>
      <c r="C5" s="89">
        <v>1</v>
      </c>
      <c r="D5" s="87" t="s">
        <v>36495</v>
      </c>
      <c r="E5" s="90" t="s">
        <v>39106</v>
      </c>
      <c r="F5" s="91">
        <v>46000.318229166667</v>
      </c>
      <c r="G5" s="92">
        <f t="shared" ref="G5:G64" ca="1" si="1">IFERROR(NOW()-F5,"")</f>
        <v>0.55941192129830597</v>
      </c>
      <c r="H5" s="91">
        <v>46000.411770833336</v>
      </c>
      <c r="I5" s="107" t="str">
        <f>IFERROR(VLOOKUP(D5,DB!A:F,6,0),"")</f>
        <v>Generator-SG</v>
      </c>
      <c r="J5" s="107" t="str">
        <f>IFERROR(VLOOKUP(D5,DB!A:G,7,0),"")</f>
        <v>No BB Shifted</v>
      </c>
      <c r="K5" s="93" t="s">
        <v>39126</v>
      </c>
      <c r="L5" s="87" t="str">
        <f>IFERROR(VLOOKUP(D5,DB!A:I,9,0),"")</f>
        <v>Latis</v>
      </c>
    </row>
    <row r="6" spans="1:16" ht="15" customHeight="1">
      <c r="A6" s="107" t="s">
        <v>39127</v>
      </c>
      <c r="B6" s="107" t="str">
        <f>IFERROR(VLOOKUP(D6,DB!A:K,11,0),"")</f>
        <v>R4</v>
      </c>
      <c r="C6" s="89">
        <v>1</v>
      </c>
      <c r="D6" s="87" t="s">
        <v>35950</v>
      </c>
      <c r="E6" s="90" t="s">
        <v>39106</v>
      </c>
      <c r="F6" s="91"/>
      <c r="G6" s="92">
        <f t="shared" ca="1" si="1"/>
        <v>46000.877641087965</v>
      </c>
      <c r="H6" s="91">
        <v>46000.472743055558</v>
      </c>
      <c r="I6" s="107" t="str">
        <f>IFERROR(VLOOKUP(D6,DB!A:F,6,0),"")</f>
        <v>SCECO</v>
      </c>
      <c r="J6" s="107" t="str">
        <f>IFERROR(VLOOKUP(D6,DB!A:G,7,0),"")</f>
        <v>Dead</v>
      </c>
      <c r="K6" s="93" t="s">
        <v>39128</v>
      </c>
      <c r="L6" s="87" t="str">
        <f>IFERROR(VLOOKUP(D6,DB!A:I,9,0),"")</f>
        <v>Latis</v>
      </c>
    </row>
    <row r="7" spans="1:16" ht="15" customHeight="1">
      <c r="A7" s="107" t="s">
        <v>39123</v>
      </c>
      <c r="B7" s="107" t="str">
        <f>IFERROR(VLOOKUP(D7,DB!A:K,11,0),"")</f>
        <v>R4</v>
      </c>
      <c r="C7" s="89">
        <v>1</v>
      </c>
      <c r="D7" s="87" t="s">
        <v>37399</v>
      </c>
      <c r="E7" s="90" t="s">
        <v>39106</v>
      </c>
      <c r="F7" s="91"/>
      <c r="G7" s="92">
        <f t="shared" ca="1" si="1"/>
        <v>46000.877641087965</v>
      </c>
      <c r="H7" s="91">
        <v>46000.444710648146</v>
      </c>
      <c r="I7" s="107" t="str">
        <f>IFERROR(VLOOKUP(D7,DB!A:F,6,0),"")</f>
        <v>SCECO</v>
      </c>
      <c r="J7" s="107" t="str">
        <f>IFERROR(VLOOKUP(D7,DB!A:G,7,0),"")</f>
        <v>Vandalized+Vandalized</v>
      </c>
      <c r="K7" s="93" t="s">
        <v>39128</v>
      </c>
      <c r="L7" s="87" t="str">
        <f>IFERROR(VLOOKUP(D7,DB!A:I,9,0),"")</f>
        <v>Latis</v>
      </c>
    </row>
    <row r="8" spans="1:16" ht="15" customHeight="1">
      <c r="A8" s="107" t="s">
        <v>39123</v>
      </c>
      <c r="B8" s="107" t="str">
        <f>IFERROR(VLOOKUP(D8,DB!A:K,11,0),"")</f>
        <v>R4</v>
      </c>
      <c r="C8" s="89">
        <v>1</v>
      </c>
      <c r="D8" s="87" t="s">
        <v>30121</v>
      </c>
      <c r="E8" s="90" t="s">
        <v>39106</v>
      </c>
      <c r="F8" s="91"/>
      <c r="G8" s="92">
        <f t="shared" ca="1" si="1"/>
        <v>46000.877641087965</v>
      </c>
      <c r="H8" s="91">
        <v>46000.445254629631</v>
      </c>
      <c r="I8" s="107" t="str">
        <f>IFERROR(VLOOKUP(D8,DB!A:F,6,0),"")</f>
        <v>SCECO</v>
      </c>
      <c r="J8" s="107" t="str">
        <f>IFERROR(VLOOKUP(D8,DB!A:G,7,0),"")</f>
        <v>Weak</v>
      </c>
      <c r="K8" s="93" t="s">
        <v>39128</v>
      </c>
      <c r="L8" s="87" t="str">
        <f>IFERROR(VLOOKUP(D8,DB!A:I,9,0),"")</f>
        <v>Latis</v>
      </c>
    </row>
    <row r="9" spans="1:16" ht="15" customHeight="1">
      <c r="A9" s="107" t="s">
        <v>39123</v>
      </c>
      <c r="B9" s="107" t="str">
        <f>IFERROR(VLOOKUP(D9,DB!A:K,11,0),"")</f>
        <v>R4</v>
      </c>
      <c r="C9" s="89">
        <v>1</v>
      </c>
      <c r="D9" s="87" t="s">
        <v>29641</v>
      </c>
      <c r="E9" s="90" t="s">
        <v>39106</v>
      </c>
      <c r="F9" s="91"/>
      <c r="G9" s="92">
        <f t="shared" ca="1" si="1"/>
        <v>46000.877641087965</v>
      </c>
      <c r="H9" s="91">
        <v>46000.455636574072</v>
      </c>
      <c r="I9" s="107" t="str">
        <f>IFERROR(VLOOKUP(D9,DB!A:F,6,0),"")</f>
        <v>SCECO</v>
      </c>
      <c r="J9" s="107" t="str">
        <f>IFERROR(VLOOKUP(D9,DB!A:G,7,0),"")</f>
        <v>Vandalized</v>
      </c>
      <c r="K9" s="93" t="s">
        <v>39128</v>
      </c>
      <c r="L9" s="87" t="str">
        <f>IFERROR(VLOOKUP(D9,DB!A:I,9,0),"")</f>
        <v>Latis</v>
      </c>
    </row>
    <row r="10" spans="1:16" ht="15" customHeight="1">
      <c r="A10" s="107"/>
      <c r="B10" s="107" t="str">
        <f>IFERROR(VLOOKUP(D10,DB!A:K,11,0),"")</f>
        <v/>
      </c>
      <c r="C10" s="89"/>
      <c r="D10" s="87"/>
      <c r="E10" s="90"/>
      <c r="F10" s="91"/>
      <c r="G10" s="92">
        <f t="shared" ca="1" si="1"/>
        <v>46000.877641087965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46000.877641087965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46000.877641087965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46000.877641087965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46000.877641087965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46000.877641087965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46000.877641087965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46000.877641087965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46000.877641087965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46000.877641087965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46000.877641087965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46000.877641087965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46000.877641087965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46000.877641087965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46000.877641087965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46000.877641087965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46000.877641087965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46000.877641087965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46000.877641087965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46000.877641087965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46000.877641087965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46000.877641087965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46000.877641087965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46000.877641087965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46000.877641087965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46000.877641087965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46000.877641087965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46000.877641087965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46000.877641087965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46000.877641087965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46000.877641087965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46000.877641087965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46000.877641087965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46000.877641087965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46000.877641087965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46000.877641087965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46000.877641087965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46000.877641087965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46000.877641087965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46000.877641087965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46000.877641087965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46000.877641087965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46000.877641087965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46000.877641087965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46000.877641087965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46000.877641087965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46000.877641087965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46000.877641087965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46000.877641087965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46000.877641087965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46000.877641087965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46000.877641087965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46000.877641087965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46000.877641087965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46000.877641087965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46000.877641087965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46000.877641087965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46000.877641087965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46000.877641087965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46000.877641087965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46000.877641087965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46000.877641087965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46000.877641087965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46000.877641087965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46000.877641087965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46000.877641087965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46000.877641087965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46000.877641087965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46000.877641087965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46000.877641087965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46000.877641087965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46000.877641087965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46000.877641087965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46000.877641087965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46000.877641087965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46000.877641087965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46000.877641087965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46000.877641087965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46000.877641087965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46000.877641087965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46000.877641087965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46000.877641087965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46000.877641087965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46000.877641087965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46000.877641087965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46000.877641087965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46000.877641087965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46000.877641087965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46000.877641087965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46000.877641087965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46000.877641087965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46000.877641087965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46000.877641087965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46000.877641087965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46000.877641087965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46000.877641087965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46000.877641087965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46000.877641087965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46000.877641087965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46000.877641087965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46000.877641087965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109.04558090277715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74.688763773148821</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52.216529976853053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19.504342476851889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3.7701526620367076</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2</v>
      </c>
      <c r="D7" s="100" t="s">
        <v>35622</v>
      </c>
      <c r="E7" s="37" t="s">
        <v>39106</v>
      </c>
      <c r="F7" s="38">
        <v>46000.822106481479</v>
      </c>
      <c r="G7" s="131">
        <f ca="1">IFERROR(NOW()-F7,"")</f>
        <v>5.5534606486617122E-2</v>
      </c>
      <c r="H7" s="38">
        <v>46000.816284722219</v>
      </c>
      <c r="I7" s="37" t="str">
        <f>IFERROR(VLOOKUP(D7,DB!A:F,6,0),"")</f>
        <v>Generator-SG</v>
      </c>
      <c r="J7" s="37" t="str">
        <f>IFERROR(VLOOKUP(D7,DB!A:G,7,0),"")</f>
        <v>Vandalized</v>
      </c>
      <c r="K7" s="37" t="s">
        <v>39140</v>
      </c>
      <c r="L7" s="37" t="str">
        <f>IFERROR(VLOOKUP(D7,DB!A:I,9,0),"")</f>
        <v>Latis</v>
      </c>
    </row>
    <row r="8" spans="1:13">
      <c r="A8" s="37"/>
      <c r="B8" s="37" t="str">
        <f>IFERROR(VLOOKUP(D8,DB!A:K,11,0),"")</f>
        <v/>
      </c>
      <c r="C8" s="37"/>
      <c r="D8" s="153"/>
      <c r="E8" s="37"/>
      <c r="F8" s="38"/>
      <c r="G8" s="131">
        <f ca="1">IFERROR(NOW()-F8,"")</f>
        <v>46000.877641087965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46000.877641087965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46000.877641087965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46000.877641087965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46000.877641087965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46000.877641087965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46000.877641087965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46000.877641087965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46000.877641087965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46000.877641087965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46000.877641087965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46000.877641087965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46000.877641087965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46000.877641087965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46000.877641087965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46000.877641087965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46000.877641087965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46000.877641087965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46000.877641087965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46000.877641087965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46000.877641087965</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29574</v>
      </c>
      <c r="E2" s="138" t="s">
        <v>39106</v>
      </c>
      <c r="F2" s="117">
        <v>46000.749814814815</v>
      </c>
      <c r="G2" s="72">
        <f t="shared" ref="G2:G12" ca="1" si="0">IFERROR(NOW()-F2,"-")</f>
        <v>0.12782627315027639</v>
      </c>
      <c r="H2" s="117">
        <v>46000.74428240741</v>
      </c>
      <c r="I2" s="115" t="str">
        <f>IFERROR(VLOOKUP(D2,DB!A:F,6,0),"")</f>
        <v>SCECO</v>
      </c>
      <c r="J2" s="115" t="str">
        <f>IFERROR(VLOOKUP(D2,DB!A:G,7,0),"")</f>
        <v>Vandalized</v>
      </c>
      <c r="K2" s="118" t="s">
        <v>39142</v>
      </c>
      <c r="L2" s="133" t="str">
        <f>IFERROR(VLOOKUP(D2,DB!A:I,9,0),"")</f>
        <v>Latis</v>
      </c>
    </row>
    <row r="3" spans="1:16382" ht="31.5" customHeight="1">
      <c r="A3" s="114" t="s">
        <v>39143</v>
      </c>
      <c r="B3" s="115" t="str">
        <f>IFERROR(VLOOKUP(D3,DB!A:K,11,0),"")</f>
        <v>R6</v>
      </c>
      <c r="C3" s="116">
        <v>2</v>
      </c>
      <c r="D3" s="115" t="s">
        <v>39042</v>
      </c>
      <c r="E3" s="138" t="s">
        <v>39106</v>
      </c>
      <c r="F3" s="117">
        <v>46000.808553240742</v>
      </c>
      <c r="G3" s="72">
        <f t="shared" ca="1" si="0"/>
        <v>6.9087847223272547E-2</v>
      </c>
      <c r="H3" s="117">
        <v>46000.762835648151</v>
      </c>
      <c r="I3" s="115" t="str">
        <f>IFERROR(VLOOKUP(D3,DB!A:F,6,0),"")</f>
        <v>SCECO</v>
      </c>
      <c r="J3" s="115" t="str">
        <f>IFERROR(VLOOKUP(D3,DB!A:G,7,0),"")</f>
        <v>Dead</v>
      </c>
      <c r="K3" s="118" t="s">
        <v>39144</v>
      </c>
      <c r="L3" s="133" t="str">
        <f>IFERROR(VLOOKUP(D3,DB!A:I,9,0),"")</f>
        <v>Latis</v>
      </c>
    </row>
    <row r="4" spans="1:16382" ht="31.5" customHeight="1">
      <c r="A4" s="114" t="s">
        <v>39145</v>
      </c>
      <c r="B4" s="115" t="str">
        <f>IFERROR(VLOOKUP(D4,DB!A:K,11,0),"")</f>
        <v>R6</v>
      </c>
      <c r="C4" s="116">
        <v>1</v>
      </c>
      <c r="D4" s="115" t="s">
        <v>35643</v>
      </c>
      <c r="E4" s="138" t="s">
        <v>39106</v>
      </c>
      <c r="F4" s="117">
        <v>46000.852997685186</v>
      </c>
      <c r="G4" s="72">
        <f t="shared" ca="1" si="0"/>
        <v>2.4643402779474854E-2</v>
      </c>
      <c r="H4" s="117">
        <v>46000.847442129627</v>
      </c>
      <c r="I4" s="115" t="str">
        <f>IFERROR(VLOOKUP(D4,DB!A:F,6,0),"")</f>
        <v>SCECO</v>
      </c>
      <c r="J4" s="115" t="str">
        <f>IFERROR(VLOOKUP(D4,DB!A:G,7,0),"")</f>
        <v>Vandalized</v>
      </c>
      <c r="K4" s="118" t="s">
        <v>39146</v>
      </c>
      <c r="L4" s="133" t="str">
        <f>IFERROR(VLOOKUP(D4,DB!A:I,9,0),"")</f>
        <v>Latis</v>
      </c>
    </row>
    <row r="5" spans="1:16382" ht="31.5" customHeight="1">
      <c r="A5" s="114"/>
      <c r="B5" s="115" t="str">
        <f>IFERROR(VLOOKUP(D5,DB!A:K,11,0),"")</f>
        <v/>
      </c>
      <c r="C5" s="116"/>
      <c r="D5" s="115"/>
      <c r="E5" s="138"/>
      <c r="F5" s="117"/>
      <c r="G5" s="72">
        <f t="shared" ca="1" si="0"/>
        <v>46000.877641087965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46000.877641087965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46000.877641087965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46000.877641087965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46000.877641087965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46000.877641087965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46000.877641087965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46000.877641087965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46000.877641087965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46000.877641087965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46000.877641087965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46000.877641087965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46000.877641087965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46000.877641087965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46000.877641087965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46000.877641087965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46000.877641087965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46000.877641087965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46000.877641087965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46000.877641087965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46000.877641087965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46000.877641087965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46000.877641087965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46000.877641087965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46000.877641087965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46000.877641087965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46000.877641087965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46000.877641087965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46000.877641087965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46000.877641087965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46000.877641087965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46000.877641087965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46000.877641087965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46000.877641087965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46000.877641087965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46000.877641087965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46000.877641087965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46000.877641087965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46000.877641087965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46000.877641087965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46000.877641087965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46000.877641087965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46000.877641087965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46000.877641087965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46000.877641087965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46000.877641087965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46000.877641087965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46000.877641087965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46000.877641087965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46000.877641087965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46000.877641087965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46000.877641087965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46000.877641087965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46000.877641087965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46000.877641087965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46000.877641087965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46000.877641087965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46000.877641087965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46000.877641087965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46000.877641087965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46000.877641087965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46000.877641087965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46000.877641087965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46000.877641087965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46000.877641087965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46000.877641087965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46000.877641087965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46000.877641087965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46000.877641087965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46000.877641087965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46000.877641087965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46000.877641087965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46000.877641087965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46000.877641087965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46000.877641087965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46000.877641087965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46000.877641087965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46000.877641087965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46000.877641087965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46000.877641087965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46000.877641087965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46000.877641087965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46000.877641087965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46000.877641087965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46000.877641087965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46000.877641087965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46000.877641087965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46000.877641087965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46000.877641087965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46000.877641087965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46000.877641087965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46000.877641087965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46000.877641087965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46000.877641087965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46000.877641087965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46000.877641087965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46000.877641087965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46000.877641087965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46000.877641087965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46000.877641087965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46000.877641087965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46000.877641087965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46000.877641087965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46000.877641087965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46000.877641087965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46000.877641087965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46000.877641087965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46000.877641087965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46000.877641087965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46000.877641087965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46000.877641087965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46000.877641087965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46000.877641087965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46000.877641087965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46000.877641087965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46000.877641087965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46000.877641087965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46000.877641087965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46000.877641087965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46000.877641087965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46000.877641087965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46000.877641087965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46000.877641087965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46000.877641087965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46000.877641087965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46000.877641087965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46000.877641087965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46000.877641087965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46000.877641087965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46000.877641087965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46000.877641087965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46000.877641087965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46000.877641087965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46000.877641087965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46000.877641087965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46000.877641087965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46000.877641087965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46000.877641087965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46000.877641087965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46000.877641087965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46000.877641087965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46000.877641087965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46000.877641087965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46000.877641087965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46000.877641087965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46000.877641087965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46000.877641087965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46000.877641087965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46000.877641087965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46000.877641087965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46000.877641087965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46000.877641087965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46000.877641087965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46000.877641087965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46000.877641087965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46000.877641087965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46000.877641087965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46000.877641087965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46000.877641087965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46000.877641087965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46000.877641087965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46000.877641087965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46000.877641087965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46000.877641087965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46000.877641087965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46000.877641087965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46000.877641087965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46000.877641087965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46000.877641087965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46000.877641087965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46000.877641087965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46000.877641087965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46000.877641087965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46000.877641087965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46000.877641087965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46000.877641087965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46000.877641087965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46000.877641087965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46000.877641087965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46000.877641087965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46000.877641087965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46000.877641087965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46000.877641087965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46000.877641087965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46000.877641087965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46000.877641087965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46000.877641087965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46000.877641087965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46000.877641087965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46000.877641087965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46000.877641087965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46000.877641087965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46000.877641087965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46000.877641087965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46000.877641087965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46000.877641087965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46000.877641087965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46000.877641087965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46000.877641087965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46000.877641087965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46000.877641087965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46000.877641087965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46000.877641087965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46000.877641087965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46000.877641087965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46000.877641087965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46000.877641087965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46000.877641087965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46000.877641087965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46000.877641087965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46000.877641087965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46000.877641087965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46000.877641087965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46000.877641087965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46000.877641087965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46000.877641087965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46000.877641087965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46000.877641087965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46000.877641087965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46000.877641087965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46000.877641087965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46000.877641087965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46000.877641087965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46000.877641087965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46000.877641087965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46000.877641087965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46000.877641087965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46000.877641087965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46000.877641087965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46000.877641087965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46000.877641087965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46000.877641087965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46000.877641087965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46000.877641087965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46000.877641087965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46000.877641087965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46000.877641087965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46000.877641087965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46000.877641087965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46000.877641087965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46000.877641087965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46000.877641087965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46000.877641087965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46000.877641087965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46000.877641087965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46000.877641087965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46000.877641087965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46000.877641087965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46000.877641087965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46000.877641087965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46000.877641087965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46000.877641087965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46000.877641087965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46000.877641087965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46000.877641087965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46000.877641087965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46000.877641087965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46000.877641087965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46000.877641087965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46000.877641087965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46000.877641087965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46000.877641087965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46000.877641087965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46000.877641087965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46000.877641087965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46000.877641087965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46000.877641087965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46000.877641087965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46000.877641087965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46000.877641087965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46000.877641087965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46000.877641087965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46000.877641087965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46000.877641087965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46000.877641087965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46000.877641087965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46000.877641087965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46000.877641087965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46000.877641087965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46000.877641087965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46000.877641087965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46000.877641087965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46000.877641087965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46000.877641087965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46000.877641087965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46000.877641087965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46000.877641087965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46000.877641087965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46000.877641087965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46000.877641087965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46000.877641087965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46000.877641087965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46000.877641087965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46000.877641087965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46000.877641087965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46000.877641087965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46000.877641087965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46000.877641087965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46000.877641087965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46000.877641087965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46000.877641087965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46000.877641087965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46000.877641087965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46000.877641087965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46000.877641087965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46000.877641087965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46000.877641087965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46000.877641087965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46000.877641087965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46000.877641087965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46000.877641087965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46000.877641087965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46000.877641087965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46000.877641087965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46000.877641087965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46000.877641087965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46000.877641087965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46000.877641087965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46000.877641087965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46000.877641087965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46000.877641087965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46000.877641087965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46000.877641087965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46000.877641087965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46000.877641087965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46000.877641087965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46000.877641087965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46000.877641087965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46000.877641087965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46000.877641087965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46000.877641087965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46000.877641087965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46000.877641087965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46000.877641087965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46000.877641087965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46000.877641087965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46000.877641087965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46000.877641087965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46000.877641087965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46000.877641087965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46000.877641087965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46000.877641087965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46000.877641087965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46000.877641087965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46000.877641087965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46000.877641087965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46000.877641087965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46000.877641087965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46000.877641087965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46000.877641087965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46000.877641087965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46000.877641087965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46000.877641087965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46000.877641087965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46000.877641087965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46000.877641087965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46000.877641087965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46000.877641087965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46000.877641087965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46000.877641087965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46000.877641087965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46000.877641087965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46000.877641087965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46000.877641087965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46000.877641087965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46000.877641087965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46000.877641087965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46000.877641087965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46000.877641087965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46000.877641087965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46000.877641087965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46000.877641087965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46000.877641087965</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46000.877641087965</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2025-12-09T18:05:24Z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