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974" documentId="120_S{2AC9BD13-BADA-5192-A53E-5A8FF88502F6}" xr6:coauthVersionLast="47" xr6:coauthVersionMax="47" xr10:uidLastSave="{2489274B-E794-4892-ABF8-9D25A53E85CA}"/>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3" i="4"/>
  <c r="G3" i="4"/>
  <c r="I3" i="4"/>
  <c r="J3" i="4"/>
  <c r="L3"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11" i="1"/>
  <c r="G11" i="1"/>
  <c r="I11" i="1"/>
  <c r="J11" i="1"/>
  <c r="L11" i="1"/>
  <c r="B12" i="1"/>
  <c r="G12" i="1"/>
  <c r="I12" i="1"/>
  <c r="J12" i="1"/>
  <c r="L12" i="1"/>
  <c r="B13" i="1"/>
  <c r="G13" i="1"/>
  <c r="I13" i="1"/>
  <c r="J13" i="1"/>
  <c r="L1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G2" i="5"/>
  <c r="L3" i="1"/>
  <c r="L4" i="1"/>
  <c r="L5" i="1"/>
  <c r="L6" i="1"/>
  <c r="L7" i="1"/>
  <c r="L8" i="1"/>
  <c r="L9" i="1"/>
  <c r="L10" i="1"/>
  <c r="J3" i="1"/>
  <c r="J4" i="1"/>
  <c r="J5" i="1"/>
  <c r="J6" i="1"/>
  <c r="J7" i="1"/>
  <c r="J8" i="1"/>
  <c r="J9" i="1"/>
  <c r="J10" i="1"/>
  <c r="I3" i="1"/>
  <c r="I4" i="1"/>
  <c r="I5" i="1"/>
  <c r="I6" i="1"/>
  <c r="I7" i="1"/>
  <c r="I8" i="1"/>
  <c r="I9" i="1"/>
  <c r="I10" i="1"/>
  <c r="G3" i="1"/>
  <c r="G4" i="1"/>
  <c r="G5" i="1"/>
  <c r="G6" i="1"/>
  <c r="G7" i="1"/>
  <c r="G8" i="1"/>
  <c r="G9" i="1"/>
  <c r="G10" i="1"/>
  <c r="B3" i="1"/>
  <c r="B4" i="1"/>
  <c r="B5" i="1"/>
  <c r="B6" i="1"/>
  <c r="B7" i="1"/>
  <c r="B8" i="1"/>
  <c r="B9" i="1"/>
  <c r="B10"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<sst xmlns="http://schemas.openxmlformats.org/spreadsheetml/2006/main" count="180309" uniqueCount="39138">
  <si>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</si>
  <si>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</si>
  <si>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</si>
  <si>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</si>
  <si>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</si>
  <si>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</si>
  <si>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</si>
  <si>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</si>
  <si>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</si>
  <si>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</si>
  <si>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</si>
  <si>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</si>
  <si>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</si>
  <si>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</si>
  <si>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</si>
  <si>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</si>
  <si>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</si>
  <si>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</si>
  <si>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</si>
  <si>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</si>
  <si>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</si>
  <si>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</si>
  <si>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</si>
  <si>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</si>
  <si>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</si>
  <si>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</si>
  <si>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</si>
  <si>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</si>
  <si>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</si>
  <si>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</si>
  <si>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</si>
  <si>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</si>
  <si>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</si>
  <si>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</si>
  <si>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</si>
  <si>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</si>
  <si>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</si>
  <si>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</si>
  <si>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</si>
  <si>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</si>
  <si>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</si>
  <si>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</si>
  <si>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</si>
  <si>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</si>
  <si>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</si>
  <si>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</si>
  <si>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</si>
  <si>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</si>
  <si>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</si>
  <si>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</si>
  <si>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</si>
  <si>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</si>
  <si>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</si>
  <si>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</si>
  <si>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</si>
  <si>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</si>
  <si>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</si>
  <si>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</si>
  <si>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</si>
  <si>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</si>
  <si>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</si>
  <si>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</si>
  <si>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</si>
  <si>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</si>
  <si>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</si>
  <si>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</si>
  <si>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</si>
  <si>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</si>
  <si>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</si>
  <si>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</si>
  <si>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</si>
  <si>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</si>
  <si>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</si>
  <si>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</si>
  <si>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</si>
  <si>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</si>
  <si>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</si>
  <si>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</si>
  <si>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</si>
  <si>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</si>
  <si>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</si>
  <si>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</si>
  <si>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</si>
  <si>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</si>
  <si>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</si>
  <si>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</si>
  <si>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</si>
  <si>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</si>
  <si>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</si>
  <si>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</si>
  <si>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</si>
  <si>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</si>
  <si>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</si>
  <si>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</si>
  <si>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</si>
  <si>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</si>
  <si>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</si>
  <si>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</si>
  <si>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</si>
  <si>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</si>
  <si>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</si>
  <si>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</si>
  <si>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</si>
  <si>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</si>
  <si>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</si>
  <si>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</si>
  <si>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</si>
  <si>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</si>
  <si>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</si>
  <si>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</si>
  <si>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</si>
  <si>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</si>
  <si>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</si>
  <si>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</si>
  <si>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</si>
  <si>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</si>
  <si>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</si>
  <si>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</si>
  <si>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</si>
  <si>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</si>
  <si>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</si>
  <si>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</si>
  <si>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</si>
  <si>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</si>
  <si>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</si>
  <si>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</si>
  <si>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</si>
  <si>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</si>
  <si>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</si>
  <si>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</si>
  <si>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</si>
  <si>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</si>
  <si>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</si>
  <si>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</si>
  <si>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</si>
  <si>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</si>
  <si>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</si>
  <si>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</si>
  <si>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</si>
  <si>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</si>
  <si>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</si>
  <si>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</si>
  <si>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</si>
  <si>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</si>
  <si>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</si>
  <si>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</si>
  <si>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</si>
  <si>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</si>
  <si>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</si>
  <si>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</si>
  <si>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</si>
  <si>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</si>
  <si>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</si>
  <si>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</si>
  <si>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</si>
  <si>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</si>
  <si>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</si>
  <si>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</si>
  <si>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</si>
  <si>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</si>
  <si>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</si>
  <si>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</si>
  <si>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</si>
  <si>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</si>
  <si>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</si>
  <si>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</si>
  <si>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</si>
  <si>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</si>
  <si>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</si>
  <si>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</si>
  <si>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</si>
  <si>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</si>
  <si>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</si>
  <si>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</si>
  <si>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</si>
  <si>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</si>
  <si>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</si>
  <si>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</si>
  <si>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</si>
  <si>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</si>
  <si>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</si>
  <si>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</si>
  <si>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</si>
  <si>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</si>
  <si>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</si>
  <si>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</si>
  <si>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</si>
  <si>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</si>
  <si>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</si>
  <si>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</si>
  <si>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</si>
  <si>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</si>
  <si>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</si>
  <si>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</si>
  <si>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</si>
  <si>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</si>
  <si>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</si>
  <si>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</si>
  <si>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</si>
  <si>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</si>
  <si>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</si>
  <si>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</si>
  <si>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</si>
  <si>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</si>
  <si>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</si>
  <si>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</si>
  <si>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</si>
  <si>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</si>
  <si>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</si>
  <si>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</si>
  <si>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</si>
  <si>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</si>
  <si>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</si>
  <si>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</si>
  <si>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</si>
  <si>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</si>
  <si>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</si>
  <si>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</si>
  <si>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</si>
  <si>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</si>
  <si>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</si>
  <si>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</si>
  <si>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</si>
  <si>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</si>
  <si>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</si>
  <si>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</si>
  <si>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</si>
  <si>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</si>
  <si>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</si>
  <si>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</si>
  <si>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</si>
  <si>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</si>
  <si>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</si>
  <si>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</si>
  <si>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</si>
  <si>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</si>
  <si>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</si>
  <si>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</si>
  <si>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</si>
  <si>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</si>
  <si>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</si>
  <si>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</si>
  <si>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</si>
  <si>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</si>
  <si>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</si>
  <si>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</si>
  <si>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</si>
  <si>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</si>
  <si>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</si>
  <si>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</si>
  <si>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</si>
  <si>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</si>
  <si>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</si>
  <si>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</si>
  <si>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</si>
  <si>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</si>
  <si>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</si>
  <si>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</si>
  <si>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</si>
  <si>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</si>
  <si>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</si>
  <si>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</si>
  <si>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</si>
  <si>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</si>
  <si>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</si>
  <si>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</si>
  <si>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</si>
  <si>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</si>
  <si>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</si>
  <si>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</si>
  <si>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</si>
  <si>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</si>
  <si>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</si>
  <si>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</si>
  <si>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</si>
  <si>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</si>
  <si>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</si>
  <si>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</si>
  <si>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</si>
  <si>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</si>
  <si>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</si>
  <si>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</si>
  <si>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</si>
  <si>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</si>
  <si>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</si>
  <si>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</si>
  <si>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</si>
  <si>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</si>
  <si>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</si>
  <si>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</si>
  <si>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</si>
  <si>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</si>
  <si>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</si>
  <si>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</si>
  <si>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</si>
  <si>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</si>
  <si>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</si>
  <si>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</si>
  <si>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</si>
  <si>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</si>
  <si>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</si>
  <si>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</si>
  <si>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</si>
  <si>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</si>
  <si>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</si>
  <si>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</si>
  <si>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</si>
  <si>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</si>
  <si>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</si>
  <si>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</si>
  <si>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</si>
  <si>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</si>
  <si>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</si>
  <si>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</si>
  <si>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</si>
  <si>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</si>
  <si>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</si>
  <si>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</si>
  <si>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</si>
  <si>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</si>
  <si>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</si>
  <si>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</si>
  <si>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</si>
  <si>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</si>
  <si>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</si>
  <si>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</si>
  <si>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</si>
  <si>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</si>
  <si>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</si>
  <si>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</si>
  <si>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</si>
  <si>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</si>
  <si>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</si>
  <si>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</si>
  <si>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</si>
  <si>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</si>
  <si>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</si>
  <si>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</si>
  <si>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</si>
  <si>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</si>
  <si>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</si>
  <si>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</si>
  <si>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</si>
  <si>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</si>
  <si>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</si>
  <si>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</si>
  <si>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</si>
  <si>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</si>
  <si>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</si>
  <si>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</si>
  <si>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</si>
  <si>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</si>
  <si>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</si>
  <si>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</si>
  <si>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</si>
  <si>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</si>
  <si>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</si>
  <si>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</si>
  <si>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</si>
  <si>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</si>
  <si>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</si>
  <si>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</si>
  <si>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</si>
  <si>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</si>
  <si>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</si>
  <si>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</si>
  <si>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</si>
  <si>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</si>
  <si>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</si>
  <si>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</si>
  <si>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</si>
  <si>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</si>
  <si>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</si>
  <si>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</si>
  <si>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</si>
  <si>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</si>
  <si>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</si>
  <si>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</si>
  <si>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</si>
  <si>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</si>
  <si>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</si>
  <si>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</si>
  <si>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</si>
  <si>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</si>
  <si>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</si>
  <si>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</si>
  <si>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</si>
  <si>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</si>
  <si>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</si>
  <si>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</si>
  <si>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</si>
  <si>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</si>
  <si>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</si>
  <si>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</si>
  <si>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</si>
  <si>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</si>
  <si>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</si>
  <si>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</si>
  <si>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</si>
  <si>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</si>
  <si>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</si>
  <si>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</si>
  <si>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</si>
  <si>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</si>
  <si>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</si>
  <si>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</si>
  <si>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</si>
  <si>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</si>
  <si>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</si>
  <si>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</si>
  <si>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</si>
  <si>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</si>
  <si>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</si>
  <si>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</si>
  <si>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</si>
  <si>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</si>
  <si>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</si>
  <si>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</si>
  <si>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</si>
  <si>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</si>
  <si>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</si>
  <si>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</si>
  <si>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</si>
  <si>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</si>
  <si>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</si>
  <si>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</si>
  <si>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</si>
  <si>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</si>
  <si>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</si>
  <si>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</si>
  <si>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</si>
  <si>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</si>
  <si>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</si>
  <si>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</si>
  <si>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</si>
  <si>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</si>
  <si>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</si>
  <si>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</si>
  <si>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</si>
  <si>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</si>
  <si>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</si>
  <si>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</si>
  <si>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</si>
  <si>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</si>
  <si>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</si>
  <si>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</si>
  <si>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</si>
  <si>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</si>
  <si>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</si>
  <si>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</si>
  <si>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</si>
  <si>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</si>
  <si>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</si>
  <si>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</si>
  <si>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</si>
  <si>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</si>
  <si>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</si>
  <si>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</si>
  <si>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</si>
  <si>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</si>
  <si>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</si>
  <si>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</si>
  <si>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</si>
  <si>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</si>
  <si>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</si>
  <si>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</si>
  <si>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</si>
  <si>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</si>
  <si>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</si>
  <si>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</si>
  <si>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</si>
  <si>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</si>
  <si>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</si>
  <si>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</si>
  <si>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</si>
  <si>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</si>
  <si>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</si>
  <si>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</si>
  <si>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</si>
  <si>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</si>
  <si>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</si>
  <si>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</si>
  <si>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</si>
  <si>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</si>
  <si>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</si>
  <si>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</si>
  <si>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</si>
  <si>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</si>
  <si>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</si>
  <si>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</si>
  <si>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</si>
  <si>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</si>
  <si>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</si>
  <si>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</si>
  <si>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</si>
  <si>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</si>
  <si>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</si>
  <si>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</si>
  <si>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</si>
  <si>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</si>
  <si>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</si>
  <si>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</si>
  <si>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</si>
  <si>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</si>
  <si>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</si>
  <si>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</si>
  <si>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</si>
  <si>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</si>
  <si>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</si>
  <si>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</si>
  <si>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</si>
  <si>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</si>
  <si>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</si>
  <si>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</si>
  <si>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</si>
  <si>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</si>
  <si>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</si>
  <si>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</si>
  <si>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</si>
  <si>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</si>
  <si>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</si>
  <si>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</si>
  <si>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</si>
  <si>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</si>
  <si>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</si>
  <si>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</si>
  <si>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</si>
  <si>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</si>
  <si>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</si>
  <si>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</si>
  <si>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</si>
  <si>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</si>
  <si>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</si>
  <si>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</si>
  <si>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</si>
  <si>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</si>
  <si>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</si>
  <si>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</si>
  <si>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</si>
  <si>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</si>
  <si>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</si>
  <si>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</si>
  <si>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</si>
  <si>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</si>
  <si>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</si>
  <si>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</si>
  <si>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</si>
  <si>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</si>
  <si>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</si>
  <si>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</si>
  <si>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</si>
  <si>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</si>
  <si>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</si>
  <si>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</si>
  <si>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</si>
  <si>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</si>
  <si>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</si>
  <si>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</si>
  <si>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</si>
  <si>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</si>
  <si>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</si>
  <si>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</si>
  <si>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</si>
  <si>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</si>
  <si>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</si>
  <si>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</si>
  <si>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</si>
  <si>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</si>
  <si>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</si>
  <si>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</si>
  <si>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</si>
  <si>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</si>
  <si>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</si>
  <si>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</si>
  <si>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</si>
  <si>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</si>
  <si>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</si>
  <si>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</si>
  <si>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</si>
  <si>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</si>
  <si>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</si>
  <si>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</si>
  <si>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</si>
  <si>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</si>
  <si>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</si>
  <si>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</si>
  <si>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</si>
  <si>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</si>
  <si>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</si>
  <si>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</si>
  <si>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</si>
  <si>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</si>
  <si>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</si>
  <si>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</si>
  <si>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</si>
  <si>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</si>
  <si>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</si>
  <si>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</si>
  <si>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</si>
  <si>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</si>
  <si>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</si>
  <si>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</si>
  <si>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</si>
  <si>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</si>
  <si>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</si>
  <si>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</si>
  <si>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</si>
  <si>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</si>
  <si>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</si>
  <si>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</si>
  <si>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</si>
  <si>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</si>
  <si>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</si>
  <si>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</si>
  <si>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</si>
  <si>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</si>
  <si>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</si>
  <si>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</si>
  <si>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</si>
  <si>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</si>
  <si>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</si>
  <si>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</si>
  <si>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</si>
  <si>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</si>
  <si>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</si>
  <si>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</si>
  <si>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</si>
  <si>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</si>
  <si>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</si>
  <si>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</si>
  <si>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</si>
  <si>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</si>
  <si>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</si>
  <si>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</si>
  <si>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</si>
  <si>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</si>
  <si>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</si>
  <si>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</si>
  <si>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</si>
  <si>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</si>
  <si>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</si>
  <si>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</si>
  <si>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</si>
  <si>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</si>
  <si>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</si>
  <si>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</si>
  <si>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</si>
  <si>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</si>
  <si>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</si>
  <si>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</si>
  <si>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</si>
  <si>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</si>
  <si>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</si>
  <si>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</si>
  <si>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</si>
  <si>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</si>
  <si>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</si>
  <si>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</si>
  <si>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</si>
  <si>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</si>
  <si>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</si>
  <si>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</si>
  <si>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</si>
  <si>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</si>
  <si>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</si>
  <si>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</si>
  <si>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</si>
  <si>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</si>
  <si>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</si>
  <si>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</si>
  <si>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</si>
  <si>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</si>
  <si>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</si>
  <si>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</si>
  <si>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</si>
  <si>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</si>
  <si>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</si>
  <si>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</si>
  <si>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</si>
  <si>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</si>
  <si>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</si>
  <si>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</si>
  <si>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</si>
  <si>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</si>
  <si>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</si>
  <si>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</si>
  <si>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</si>
  <si>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</si>
  <si>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</si>
  <si>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</si>
  <si>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</si>
  <si>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</si>
  <si>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</si>
  <si>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</si>
  <si>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</si>
  <si>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</si>
  <si>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</si>
  <si>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</si>
  <si>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</si>
  <si>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</si>
  <si>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</si>
  <si>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</si>
  <si>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</si>
  <si>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</si>
  <si>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</si>
  <si>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</si>
  <si>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</si>
  <si>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</si>
  <si>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</si>
  <si>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</si>
  <si>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</si>
  <si>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</si>
  <si>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</si>
  <si>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</si>
  <si>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</si>
  <si>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</si>
  <si>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</si>
  <si>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</si>
  <si>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</si>
  <si>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</si>
  <si>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</si>
  <si>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</si>
  <si>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</si>
  <si>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</si>
  <si>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</si>
  <si>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</si>
  <si>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</si>
  <si>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</si>
  <si>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</si>
  <si>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</si>
  <si>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</si>
  <si>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</si>
  <si>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</si>
  <si>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</si>
  <si>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</si>
  <si>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</si>
  <si>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</si>
  <si>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</si>
  <si>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</si>
  <si>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</si>
  <si>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</si>
  <si>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</si>
  <si>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</si>
  <si>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</si>
  <si>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</si>
  <si>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</si>
  <si>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</si>
  <si>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</si>
  <si>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</si>
  <si>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</si>
  <si>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</si>
  <si>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</si>
  <si>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</si>
  <si>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</si>
  <si>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</si>
  <si>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</si>
  <si>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</si>
  <si>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</si>
  <si>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</si>
  <si>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</si>
  <si>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</si>
  <si>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</si>
  <si>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</si>
  <si>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</si>
  <si>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</si>
  <si>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</si>
  <si>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</si>
  <si>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</si>
  <si>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</si>
  <si>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</si>
  <si>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</si>
  <si>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</si>
  <si>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</si>
  <si>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</si>
  <si>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</si>
  <si>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</si>
  <si>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</si>
  <si>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</si>
  <si>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</si>
  <si>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</si>
  <si>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</si>
  <si>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</si>
  <si>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</si>
  <si>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</si>
  <si>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</si>
  <si>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</si>
  <si>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</si>
  <si>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</si>
  <si>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</si>
  <si>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</si>
  <si>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</si>
  <si>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</si>
  <si>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</si>
  <si>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</si>
  <si>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</si>
  <si>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</si>
  <si>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</si>
  <si>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</si>
  <si>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</si>
  <si>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</si>
  <si>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</si>
  <si>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</si>
  <si>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</si>
  <si>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</si>
  <si>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</si>
  <si>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</si>
  <si>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</si>
  <si>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</si>
  <si>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</si>
  <si>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</si>
  <si>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</si>
  <si>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</si>
  <si>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</si>
  <si>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</si>
  <si>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</si>
  <si>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</si>
  <si>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</si>
  <si>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</si>
  <si>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</si>
  <si>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</si>
  <si>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</si>
  <si>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</si>
  <si>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</si>
  <si>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</si>
  <si>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</si>
  <si>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</si>
  <si>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</si>
  <si>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</si>
  <si>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</si>
  <si>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</si>
  <si>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</si>
  <si>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</si>
  <si>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</si>
  <si>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</si>
  <si>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</si>
  <si>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</si>
  <si>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</si>
  <si>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</si>
  <si>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</si>
  <si>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</si>
  <si>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</si>
  <si>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</si>
  <si>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</si>
  <si>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</si>
  <si>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</si>
  <si>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</si>
  <si>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</si>
  <si>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</si>
  <si>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</si>
  <si>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</si>
  <si>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</si>
  <si>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</si>
  <si>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</si>
  <si>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</si>
  <si>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</si>
  <si>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</si>
  <si>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</si>
  <si>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</si>
  <si>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</si>
  <si>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</si>
  <si>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</si>
  <si>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</si>
  <si>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</si>
  <si>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</si>
  <si>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</si>
  <si>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</si>
  <si>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</si>
  <si>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</si>
  <si>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</si>
  <si>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</si>
  <si>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</si>
  <si>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</si>
  <si>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</si>
  <si>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</si>
  <si>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</si>
  <si>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</si>
  <si>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</si>
  <si>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</si>
  <si>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</si>
  <si>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</si>
  <si>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</si>
  <si>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</si>
  <si>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</si>
  <si>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</si>
  <si>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</si>
  <si>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</si>
  <si>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</si>
  <si>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</si>
  <si>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</si>
  <si>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</si>
  <si>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</si>
  <si>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</si>
  <si>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</si>
  <si>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</si>
  <si>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</si>
  <si>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</si>
  <si>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</si>
  <si>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</si>
  <si>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</si>
  <si>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</si>
  <si>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</si>
  <si>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</si>
  <si>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</si>
  <si>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</si>
  <si>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</si>
  <si>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</si>
  <si>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</si>
  <si>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</si>
  <si>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</si>
  <si>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</si>
  <si>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</si>
  <si>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</si>
  <si>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</si>
  <si>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</si>
  <si>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</si>
  <si>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</si>
  <si>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</si>
  <si>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</si>
  <si>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</si>
  <si>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</si>
  <si>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</si>
  <si>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</si>
  <si>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</si>
  <si>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</si>
  <si>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</si>
  <si>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</si>
  <si>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</si>
  <si>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</si>
  <si>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</si>
  <si>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</si>
  <si>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</si>
  <si>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</si>
  <si>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</si>
  <si>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</si>
  <si>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</si>
  <si>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</si>
  <si>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</si>
  <si>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</si>
  <si>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</si>
  <si>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</si>
  <si>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</si>
  <si>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</si>
  <si>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</si>
  <si>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</si>
  <si>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</si>
  <si>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</si>
  <si>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</si>
  <si>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</si>
  <si>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</si>
  <si>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</si>
  <si>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</si>
  <si>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</si>
  <si>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</si>
  <si>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</si>
  <si>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</si>
  <si>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</si>
  <si>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</si>
  <si>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</si>
  <si>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</si>
  <si>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</si>
  <si>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</si>
  <si>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</si>
  <si>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</si>
  <si>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</si>
  <si>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</si>
  <si>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</si>
  <si>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</si>
  <si>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</si>
  <si>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</si>
  <si>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</si>
  <si>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</si>
  <si>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</si>
  <si>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</si>
  <si>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</si>
  <si>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</si>
  <si>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</si>
  <si>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</si>
  <si>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</si>
  <si>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</si>
  <si>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</si>
  <si>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</si>
  <si>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</si>
  <si>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</si>
  <si>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</si>
  <si>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</si>
  <si>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</si>
  <si>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</si>
  <si>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</si>
  <si>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</si>
  <si>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</si>
  <si>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</si>
  <si>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</si>
  <si>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</si>
  <si>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</si>
  <si>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</si>
  <si>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</si>
  <si>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</si>
  <si>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</si>
  <si>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</si>
  <si>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</si>
  <si>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</si>
  <si>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</si>
  <si>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</si>
  <si>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</si>
  <si>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</si>
  <si>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</si>
  <si>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</si>
  <si>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</si>
  <si>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</si>
  <si>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</si>
  <si>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</si>
  <si>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</si>
  <si>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</si>
  <si>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</si>
  <si>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</si>
  <si>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</si>
  <si>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</si>
  <si>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</si>
  <si>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</si>
  <si>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</si>
  <si>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</si>
  <si>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</si>
  <si>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</si>
  <si>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</si>
  <si>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</si>
  <si>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</si>
  <si>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</si>
  <si>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</si>
  <si>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</si>
  <si>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</si>
  <si>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</si>
  <si>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</si>
  <si>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</si>
  <si>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</si>
  <si>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</si>
  <si>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</si>
  <si>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</si>
  <si>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</si>
  <si>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</si>
  <si>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</si>
  <si>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</si>
  <si>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</si>
  <si>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</si>
  <si>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</si>
  <si>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</si>
  <si>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</si>
  <si>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</si>
  <si>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</si>
  <si>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</si>
  <si>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</si>
  <si>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</si>
  <si>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</si>
  <si>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</si>
  <si>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</si>
  <si>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</si>
  <si>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</si>
  <si>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</si>
  <si>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</si>
  <si>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</si>
  <si>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</si>
  <si>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</si>
  <si>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</si>
  <si>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</si>
  <si>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</si>
  <si>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</si>
  <si>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</si>
  <si>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</si>
  <si>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</si>
  <si>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</si>
  <si>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</si>
  <si>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</si>
  <si>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</si>
  <si>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</si>
  <si>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</si>
  <si>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</si>
  <si>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</si>
  <si>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</si>
  <si>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</si>
  <si>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</si>
  <si>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</si>
  <si>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</si>
  <si>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</si>
  <si>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</si>
  <si>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</si>
  <si>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</si>
  <si>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</si>
  <si>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</si>
  <si>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</si>
  <si>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</si>
  <si>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</si>
  <si>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</si>
  <si>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</si>
  <si>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</si>
  <si>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</si>
  <si>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</si>
  <si>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</si>
  <si>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</si>
  <si>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</si>
  <si>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</si>
  <si>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</si>
  <si>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</si>
  <si>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</si>
  <si>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</si>
  <si>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</si>
  <si>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</si>
  <si>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</si>
  <si>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</si>
  <si>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</si>
  <si>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</si>
  <si>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</si>
  <si>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</si>
  <si>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</si>
  <si>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</si>
  <si>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</si>
  <si>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</si>
  <si>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</si>
  <si>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</si>
  <si>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</si>
  <si>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</si>
  <si>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</si>
  <si>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</si>
  <si>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</si>
  <si>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</si>
  <si>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</si>
  <si>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</si>
  <si>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</si>
  <si>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</si>
  <si>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</si>
  <si>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</si>
  <si>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</si>
  <si>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</si>
  <si>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</si>
  <si>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</si>
  <si>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</si>
  <si>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</si>
  <si>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</si>
  <si>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</si>
  <si>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</si>
  <si>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</si>
  <si>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</si>
  <si>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</si>
  <si>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</si>
  <si>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</si>
  <si>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</si>
  <si>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</si>
  <si>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</si>
  <si>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</si>
  <si>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</si>
  <si>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</si>
  <si>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</si>
  <si>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</si>
  <si>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</si>
  <si>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</si>
  <si>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</si>
  <si>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</si>
  <si>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</si>
  <si>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</si>
  <si>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</si>
  <si>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</si>
  <si>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</si>
  <si>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</si>
  <si>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</si>
  <si>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</si>
  <si>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</si>
  <si>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</si>
  <si>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</si>
  <si>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</si>
  <si>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</si>
  <si>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</si>
  <si>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</si>
  <si>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</si>
  <si>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</si>
  <si>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</si>
  <si>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</si>
  <si>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</si>
  <si>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</si>
  <si>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</si>
  <si>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</si>
  <si>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</si>
  <si>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</si>
  <si>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</si>
  <si>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</si>
  <si>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</si>
  <si>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</si>
  <si>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</si>
  <si>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</si>
  <si>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</si>
  <si>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</si>
  <si>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</si>
  <si>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</si>
  <si>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</si>
  <si>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</si>
  <si>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</si>
  <si>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</si>
  <si>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</si>
  <si>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</si>
  <si>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</si>
  <si>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</si>
  <si>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</si>
  <si>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</si>
  <si>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</si>
  <si>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</si>
  <si>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</si>
  <si>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</si>
  <si>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</si>
  <si>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</si>
  <si>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</si>
  <si>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</si>
  <si>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</si>
  <si>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</si>
  <si>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</si>
  <si>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</si>
  <si>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</si>
  <si>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</si>
  <si>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</si>
  <si>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</si>
  <si>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</si>
  <si>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</si>
  <si>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</si>
  <si>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</si>
  <si>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</si>
  <si>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</si>
  <si>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</si>
  <si>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</si>
  <si>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</si>
  <si>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</si>
  <si>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</si>
  <si>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</si>
  <si>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</si>
  <si>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</si>
  <si>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</si>
  <si>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</si>
  <si>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</si>
  <si>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</si>
  <si>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</si>
  <si>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</si>
  <si>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</si>
  <si>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</si>
  <si>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</si>
  <si>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</si>
  <si>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</si>
  <si>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</si>
  <si>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</si>
  <si>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</si>
  <si>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</si>
  <si>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</si>
  <si>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</si>
  <si>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</si>
  <si>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</si>
  <si>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</si>
  <si>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</si>
  <si>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</si>
  <si>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</si>
  <si>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</si>
  <si>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</si>
  <si>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</si>
  <si>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</si>
  <si>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</si>
  <si>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</si>
  <si>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</si>
  <si>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</si>
  <si>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</si>
  <si>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</si>
  <si>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</si>
  <si>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</si>
  <si>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</si>
  <si>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</si>
  <si>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</si>
  <si>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</si>
  <si>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</si>
  <si>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</si>
  <si>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</si>
  <si>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</si>
  <si>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</si>
  <si>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</si>
  <si>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</si>
  <si>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</si>
  <si>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</si>
  <si>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</si>
  <si>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</si>
  <si>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</si>
  <si>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</si>
  <si>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</si>
  <si>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</si>
  <si>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</si>
  <si>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</si>
  <si>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</si>
  <si>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</si>
  <si>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</si>
  <si>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</si>
  <si>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</si>
  <si>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</si>
  <si>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</si>
  <si>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</si>
  <si>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</si>
  <si>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</si>
  <si>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</si>
  <si>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</si>
  <si>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</si>
  <si>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</si>
  <si>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</si>
  <si>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</si>
  <si>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</si>
  <si>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</si>
  <si>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</si>
  <si>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</si>
  <si>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</si>
  <si>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</si>
  <si>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</si>
  <si>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</si>
  <si>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</si>
  <si>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</si>
  <si>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</si>
  <si>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</si>
  <si>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</si>
  <si>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</si>
  <si>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</si>
  <si>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</si>
  <si>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</si>
  <si>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</si>
  <si>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</si>
  <si>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</si>
  <si>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</si>
  <si>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</si>
  <si>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</si>
  <si>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</si>
  <si>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</si>
  <si>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</si>
  <si>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</si>
  <si>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</si>
  <si>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</si>
  <si>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</si>
  <si>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</si>
  <si>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</si>
  <si>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</si>
  <si>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</si>
  <si>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</si>
  <si>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</si>
  <si>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</si>
  <si>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</si>
  <si>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</si>
  <si>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</si>
  <si>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</si>
  <si>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</si>
  <si>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</si>
  <si>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</si>
  <si>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</si>
  <si>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</si>
  <si>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</si>
  <si>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</si>
  <si>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</si>
  <si>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</si>
  <si>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</si>
  <si>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</si>
  <si>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</si>
  <si>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</si>
  <si>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</si>
  <si>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</si>
  <si>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</si>
  <si>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</si>
  <si>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</si>
  <si>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</si>
  <si>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</si>
  <si>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</si>
  <si>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</si>
  <si>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</si>
  <si>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</si>
  <si>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</si>
  <si>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</si>
  <si>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</si>
  <si>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</si>
  <si>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</si>
  <si>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</si>
  <si>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</si>
  <si>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</si>
  <si>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</si>
  <si>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</si>
  <si>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</si>
  <si>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</si>
  <si>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</si>
  <si>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</si>
  <si>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</si>
  <si>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</si>
  <si>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</si>
  <si>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</si>
  <si>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</si>
  <si>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</si>
  <si>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</si>
  <si>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</si>
  <si>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</si>
  <si>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</si>
  <si>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</si>
  <si>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</si>
  <si>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</si>
  <si>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</si>
  <si>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</si>
  <si>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</si>
  <si>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</si>
  <si>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</si>
  <si>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</si>
  <si>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</si>
  <si>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</si>
  <si>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</si>
  <si>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</si>
  <si>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</si>
  <si>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</si>
  <si>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</si>
  <si>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</si>
  <si>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</si>
  <si>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</si>
  <si>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</si>
  <si>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</si>
  <si>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</si>
  <si>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</si>
  <si>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</si>
  <si>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</si>
  <si>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</si>
  <si>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</si>
  <si>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</si>
  <si>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</si>
  <si>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</si>
  <si>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</si>
  <si>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</si>
  <si>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</si>
  <si>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</si>
  <si>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</si>
  <si>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</si>
  <si>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</si>
  <si>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</si>
  <si>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</si>
  <si>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</si>
  <si>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</si>
  <si>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</si>
  <si>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</si>
  <si>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</si>
  <si>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</si>
  <si>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</si>
  <si>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</si>
  <si>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</si>
  <si>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</si>
  <si>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</si>
  <si>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</si>
  <si>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</si>
  <si>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</si>
  <si>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</si>
  <si>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</si>
  <si>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</si>
  <si>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</si>
  <si>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</si>
  <si>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</si>
  <si>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</si>
  <si>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</si>
  <si>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</si>
  <si>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</si>
  <si>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</si>
  <si>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</si>
  <si>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</si>
  <si>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</si>
  <si>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</si>
  <si>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</si>
  <si>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</si>
  <si>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</si>
  <si>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</si>
  <si>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</si>
  <si>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</si>
  <si>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</si>
  <si>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</si>
  <si>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</si>
  <si>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</si>
  <si>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</si>
  <si>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</si>
  <si>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</si>
  <si>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</si>
  <si>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</si>
  <si>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</si>
  <si>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</si>
  <si>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</si>
  <si>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</si>
  <si>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</si>
  <si>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</si>
  <si>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</si>
  <si>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</si>
  <si>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</si>
  <si>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</si>
  <si>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</si>
  <si>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</si>
  <si>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</si>
  <si>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</si>
  <si>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</si>
  <si>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</si>
  <si>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</si>
  <si>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</si>
  <si>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</si>
  <si>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</si>
  <si>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</si>
  <si>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</si>
  <si>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</si>
  <si>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</si>
  <si>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</si>
  <si>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</si>
  <si>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</si>
  <si>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</si>
  <si>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</si>
  <si>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</si>
  <si>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</si>
  <si>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</si>
  <si>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</si>
  <si>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</si>
  <si>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</si>
  <si>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</si>
  <si>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</si>
  <si>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</si>
  <si>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</si>
  <si>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</si>
  <si>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</si>
  <si>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</si>
  <si>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</si>
  <si>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</si>
  <si>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</si>
  <si>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</si>
  <si>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</si>
  <si>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</si>
  <si>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</si>
  <si>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</si>
  <si>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</si>
  <si>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</si>
  <si>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</si>
  <si>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</si>
  <si>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</si>
  <si>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</si>
  <si>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</si>
  <si>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</si>
  <si>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</si>
  <si>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</si>
  <si>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</si>
  <si>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</si>
  <si>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</si>
  <si>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</si>
  <si>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</si>
  <si>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</si>
  <si>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</si>
  <si>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</si>
  <si>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</si>
  <si>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</si>
  <si>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</si>
  <si>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</si>
  <si>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</si>
  <si>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</si>
  <si>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</si>
  <si>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</si>
  <si>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</si>
  <si>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</si>
  <si>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</si>
  <si>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</si>
  <si>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</si>
  <si>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</si>
  <si>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</si>
  <si>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</si>
  <si>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</si>
  <si>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</si>
  <si>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</si>
  <si>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</si>
  <si>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</si>
  <si>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</si>
  <si>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</si>
  <si>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</si>
  <si>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</si>
  <si>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</si>
  <si>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</si>
  <si>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</si>
  <si>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</si>
  <si>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</si>
  <si>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</si>
  <si>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</si>
  <si>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</si>
  <si>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</si>
  <si>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</si>
  <si>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</si>
  <si>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</si>
  <si>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</si>
  <si>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</si>
  <si>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</si>
  <si>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</si>
  <si>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</si>
  <si>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</si>
  <si>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</si>
  <si>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</si>
  <si>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</si>
  <si>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</si>
  <si>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</si>
  <si>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</si>
  <si>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</si>
  <si>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</si>
  <si>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</si>
  <si>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</si>
  <si>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</si>
  <si>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</si>
  <si>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</si>
  <si>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</si>
  <si>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</si>
  <si>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</si>
  <si>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</si>
  <si>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</si>
  <si>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</si>
  <si>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</si>
  <si>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</si>
  <si>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</si>
  <si>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</si>
  <si>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</si>
  <si>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</si>
  <si>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</si>
  <si>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</si>
  <si>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</si>
  <si>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</si>
  <si>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</si>
  <si>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</si>
  <si>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</si>
  <si>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</si>
  <si>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</si>
  <si>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</si>
  <si>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</si>
  <si>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</si>
  <si>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</si>
  <si>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</si>
  <si>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</si>
  <si>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</si>
  <si>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</si>
  <si>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</si>
  <si>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</si>
  <si>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</si>
  <si>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</si>
  <si>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</si>
  <si>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</si>
  <si>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</si>
  <si>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</si>
  <si>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</si>
  <si>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</si>
  <si>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</si>
  <si>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</si>
  <si>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</si>
  <si>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</si>
  <si>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</si>
  <si>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</si>
  <si>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</si>
  <si>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</si>
  <si>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</si>
  <si>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</si>
  <si>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</si>
  <si>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</si>
  <si>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</si>
  <si>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</si>
  <si>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</si>
  <si>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</si>
  <si>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</si>
  <si>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</si>
  <si>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</si>
  <si>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</si>
  <si>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</si>
  <si>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</si>
  <si>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</si>
  <si>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</si>
  <si>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</si>
  <si>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</si>
  <si>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</si>
  <si>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</si>
  <si>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</si>
  <si>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</si>
  <si>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</si>
  <si>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</si>
  <si>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</si>
  <si>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</si>
  <si>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</si>
  <si>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</si>
  <si>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</si>
  <si>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</si>
  <si>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</si>
  <si>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</si>
  <si>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</si>
  <si>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</si>
  <si>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</si>
  <si>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</si>
  <si>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</si>
  <si>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</si>
  <si>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</si>
  <si>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</si>
  <si>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</si>
  <si>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</si>
  <si>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</si>
  <si>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</si>
  <si>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</si>
  <si>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</si>
  <si>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</si>
  <si>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</si>
  <si>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</si>
  <si>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</si>
  <si>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</si>
  <si>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</si>
  <si>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</si>
  <si>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</si>
  <si>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</si>
  <si>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</si>
  <si>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</si>
  <si>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</si>
  <si>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</si>
  <si>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</si>
  <si>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</si>
  <si>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</si>
  <si>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</si>
  <si>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</si>
  <si>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</si>
  <si>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</si>
  <si>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</si>
  <si>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</si>
  <si>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</si>
  <si>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</si>
  <si>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</si>
  <si>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</si>
  <si>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</si>
  <si>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</si>
  <si>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</si>
  <si>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</si>
  <si>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</si>
  <si>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</si>
  <si>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</si>
  <si>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</si>
  <si>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</si>
  <si>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</si>
  <si>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</si>
  <si>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</si>
  <si>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</si>
  <si>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</si>
  <si>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</si>
  <si>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</si>
  <si>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</si>
  <si>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</si>
  <si>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</si>
  <si>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</si>
  <si>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</si>
  <si>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</si>
  <si>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</si>
  <si>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</si>
  <si>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</si>
  <si>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</si>
  <si>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</si>
  <si>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</si>
  <si>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</si>
  <si>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</si>
  <si>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</si>
  <si>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</si>
  <si>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</si>
  <si>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</si>
  <si>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</si>
  <si>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</si>
  <si>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</si>
  <si>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</si>
  <si>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</si>
  <si>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</si>
  <si>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</si>
  <si>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</si>
  <si>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</si>
  <si>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</si>
  <si>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</si>
  <si>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</si>
  <si>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</si>
  <si>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</si>
  <si>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</si>
  <si>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</si>
  <si>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</si>
  <si>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</si>
  <si>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</si>
  <si>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</si>
  <si>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</si>
  <si>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</si>
  <si>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</si>
  <si>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</si>
  <si>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</si>
  <si>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</si>
  <si>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</si>
  <si>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</si>
  <si>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</si>
  <si>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</si>
  <si>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</si>
  <si>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</si>
  <si>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</si>
  <si>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</si>
  <si>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</si>
  <si>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</si>
  <si>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</si>
  <si>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</si>
  <si>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</si>
  <si>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</si>
  <si>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</si>
  <si>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</si>
  <si>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</si>
  <si>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</si>
  <si>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</si>
  <si>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</si>
  <si>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</si>
  <si>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</si>
  <si>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</si>
  <si>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</si>
  <si>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</si>
  <si>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</si>
  <si>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</si>
  <si>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</si>
  <si>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</si>
  <si>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</si>
  <si>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</si>
  <si>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</si>
  <si>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</si>
  <si>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</si>
  <si>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</si>
  <si>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</si>
  <si>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</si>
  <si>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</si>
  <si>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</si>
  <si>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</si>
  <si>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</si>
  <si>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</si>
  <si>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</si>
  <si>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</si>
  <si>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</si>
  <si>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</si>
  <si>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</si>
  <si>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</si>
  <si>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</si>
  <si>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</si>
  <si>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</si>
  <si>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</si>
  <si>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</si>
  <si>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</si>
  <si>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</si>
  <si>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</si>
  <si>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</si>
  <si>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</si>
  <si>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</si>
  <si>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</si>
  <si>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</si>
  <si>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</si>
  <si>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</si>
  <si>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</si>
  <si>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</si>
  <si>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</si>
  <si>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</si>
  <si>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</si>
  <si>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</si>
  <si>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</si>
  <si>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</si>
  <si>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</si>
  <si>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</si>
  <si>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</si>
  <si>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</si>
  <si>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</si>
  <si>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</si>
  <si>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</si>
  <si>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</si>
  <si>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</si>
  <si>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</si>
  <si>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</si>
  <si>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</si>
  <si>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</si>
  <si>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</si>
  <si>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</si>
  <si>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</si>
  <si>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</si>
  <si>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</si>
  <si>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</si>
  <si>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</si>
  <si>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</si>
  <si>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</si>
  <si>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</si>
  <si>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</si>
  <si>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</si>
  <si>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</si>
  <si>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</si>
  <si>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</si>
  <si>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</si>
  <si>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</si>
  <si>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</si>
  <si>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</si>
  <si>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</si>
  <si>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</si>
  <si>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</si>
  <si>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</si>
  <si>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</si>
  <si>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</si>
  <si>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</si>
  <si>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</si>
  <si>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</si>
  <si>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</si>
  <si>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</si>
  <si>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</si>
  <si>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</si>
  <si>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</si>
  <si>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</si>
  <si>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</si>
  <si>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</si>
  <si>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</si>
  <si>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</si>
  <si>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</si>
  <si>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</si>
  <si>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</si>
  <si>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</si>
  <si>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</si>
  <si>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</si>
  <si>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</si>
  <si>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</si>
  <si>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</si>
  <si>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</si>
  <si>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</si>
  <si>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</si>
  <si>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</si>
  <si>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</si>
  <si>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</si>
  <si>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</si>
  <si>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</si>
  <si>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</si>
  <si>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</si>
  <si>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</si>
  <si>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</si>
  <si>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</si>
  <si>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</si>
  <si>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</si>
  <si>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</si>
  <si>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</si>
  <si>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</si>
  <si>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</si>
  <si>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</si>
  <si>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</si>
  <si>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</si>
  <si>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</si>
  <si>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</si>
  <si>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</si>
  <si>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</si>
  <si>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</si>
  <si>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</si>
  <si>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</si>
  <si>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</si>
  <si>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</si>
  <si>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</si>
  <si>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</si>
  <si>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</si>
  <si>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</si>
  <si>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</si>
  <si>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</si>
  <si>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</si>
  <si>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</si>
  <si>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</si>
  <si>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</si>
  <si>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</si>
  <si>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</si>
  <si>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</si>
  <si>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</si>
  <si>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</si>
  <si>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</si>
  <si>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</si>
  <si>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</si>
  <si>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</si>
  <si>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</si>
  <si>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</si>
  <si>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</si>
  <si>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</si>
  <si>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</si>
  <si>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</si>
  <si>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</si>
  <si>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</si>
  <si>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</si>
  <si>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</si>
  <si>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</si>
  <si>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</si>
  <si>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</si>
  <si>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</si>
  <si>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</si>
  <si>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</si>
  <si>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</si>
  <si>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</si>
  <si>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</si>
  <si>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</si>
  <si>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</si>
  <si>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</si>
  <si>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</si>
  <si>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</si>
  <si>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</si>
  <si>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</si>
  <si>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</si>
  <si>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</si>
  <si>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</si>
  <si>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</si>
  <si>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</si>
  <si>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</si>
  <si>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</si>
  <si>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</si>
  <si>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</si>
  <si>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</si>
  <si>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</si>
  <si>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</si>
  <si>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</si>
  <si>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</si>
  <si>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</si>
  <si>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</si>
  <si>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</si>
  <si>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</si>
  <si>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</si>
  <si>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</si>
  <si>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</si>
  <si>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</si>
  <si>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</si>
  <si>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</si>
  <si>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</si>
  <si>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</si>
  <si>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</si>
  <si>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</si>
  <si>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</si>
  <si>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</si>
  <si>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</si>
  <si>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</si>
  <si>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</si>
  <si>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</si>
  <si>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</si>
  <si>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</si>
  <si>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</si>
  <si>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</si>
  <si>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</si>
  <si>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</si>
  <si>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</si>
  <si>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</si>
  <si>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</si>
  <si>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</si>
  <si>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</si>
  <si>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</si>
  <si>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</si>
  <si>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</si>
  <si>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</si>
  <si>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</si>
  <si>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</si>
  <si>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</si>
  <si>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</si>
  <si>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</si>
  <si>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</si>
  <si>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</si>
  <si>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</si>
  <si>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</si>
  <si>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</si>
  <si>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</si>
  <si>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</si>
  <si>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</si>
  <si>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</si>
  <si>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</si>
  <si>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</si>
  <si>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</si>
  <si>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</si>
  <si>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</si>
  <si>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</si>
  <si>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</si>
  <si>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</si>
  <si>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</si>
  <si>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</si>
  <si>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</si>
  <si>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</si>
  <si>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</si>
  <si>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</si>
  <si>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</si>
  <si>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</si>
  <si>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</si>
  <si>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</si>
  <si>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</si>
  <si>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</si>
  <si>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</si>
  <si>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</si>
  <si>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</si>
  <si>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</si>
  <si>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</si>
  <si>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</si>
  <si>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</si>
  <si>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</si>
  <si>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</si>
  <si>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</si>
  <si>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</si>
  <si>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</si>
  <si>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</si>
  <si>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</si>
  <si>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</si>
  <si>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</si>
  <si>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</si>
  <si>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</si>
  <si>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</si>
  <si>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</si>
  <si>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</si>
  <si>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</si>
  <si>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</si>
  <si>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</si>
  <si>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</si>
  <si>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</si>
  <si>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</si>
  <si>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</si>
  <si>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</si>
  <si>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</si>
  <si>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</si>
  <si>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</si>
  <si>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</si>
  <si>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</si>
  <si>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</si>
  <si>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</si>
  <si>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</si>
  <si>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</si>
  <si>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</si>
  <si>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</si>
  <si>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</si>
  <si>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</si>
  <si>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</si>
  <si>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</si>
  <si>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</si>
  <si>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</si>
  <si>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</si>
  <si>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</si>
  <si>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</si>
  <si>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</si>
  <si>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</si>
  <si>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</si>
  <si>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</si>
  <si>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</si>
  <si>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</si>
  <si>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</si>
  <si>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</si>
  <si>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</si>
  <si>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</si>
  <si>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</si>
  <si>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</si>
  <si>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</si>
  <si>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</si>
  <si>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</si>
  <si>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</si>
  <si>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</si>
  <si>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</si>
  <si>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</si>
  <si>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</si>
  <si>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</si>
  <si>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</si>
  <si>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</si>
  <si>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</si>
  <si>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</si>
  <si>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</si>
  <si>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</si>
  <si>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</si>
  <si>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</si>
  <si>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</si>
  <si>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</si>
  <si>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</si>
  <si>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</si>
  <si>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</si>
  <si>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</si>
  <si>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</si>
  <si>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</si>
  <si>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</si>
  <si>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</si>
  <si>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</si>
  <si>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</si>
  <si>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</si>
  <si>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</si>
  <si>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</si>
  <si>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</si>
  <si>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</si>
  <si>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</si>
  <si>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</si>
  <si>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</si>
  <si>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</si>
  <si>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</si>
  <si>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</si>
  <si>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</si>
  <si>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</si>
  <si>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</si>
  <si>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</si>
  <si>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</si>
  <si>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</si>
  <si>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</si>
  <si>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</si>
  <si>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</si>
  <si>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</si>
  <si>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</si>
  <si>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</si>
  <si>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</si>
  <si>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</si>
  <si>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</si>
  <si>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</si>
  <si>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</si>
  <si>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</si>
  <si>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</si>
  <si>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</si>
  <si>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</si>
  <si>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</si>
  <si>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</si>
  <si>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</si>
  <si>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</si>
  <si>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</si>
  <si>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</si>
  <si>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</si>
  <si>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</si>
  <si>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</si>
  <si>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</si>
  <si>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</si>
  <si>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</si>
  <si>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</si>
  <si>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</si>
  <si>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</si>
  <si>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</si>
  <si>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</si>
  <si>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</si>
  <si>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</si>
  <si>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</si>
  <si>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</si>
  <si>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</si>
  <si>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</si>
  <si>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</si>
  <si>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</si>
  <si>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</si>
  <si>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</si>
  <si>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</si>
  <si>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</si>
  <si>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</si>
  <si>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</si>
  <si>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</si>
  <si>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</si>
  <si>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</si>
  <si>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</si>
  <si>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</si>
  <si>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</si>
  <si>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</si>
  <si>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</si>
  <si>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</si>
  <si>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</si>
  <si>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</si>
  <si>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</si>
  <si>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</si>
  <si>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</si>
  <si>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</si>
  <si>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</si>
  <si>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</si>
  <si>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</si>
  <si>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</si>
  <si>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</si>
  <si>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</si>
  <si>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</si>
  <si>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</si>
  <si>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</si>
  <si>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</si>
  <si>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</si>
  <si>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</si>
  <si>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</si>
  <si>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</si>
  <si>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</si>
  <si>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</si>
  <si>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</si>
  <si>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</si>
  <si>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</si>
  <si>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</si>
  <si>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</si>
  <si>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</si>
  <si>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</si>
  <si>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</si>
  <si>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</si>
  <si>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</si>
  <si>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</si>
  <si>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</si>
  <si>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</si>
  <si>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</si>
  <si>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</si>
  <si>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</si>
  <si>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</si>
  <si>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</si>
  <si>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</si>
  <si>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</si>
  <si>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</si>
  <si>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</si>
  <si>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</si>
  <si>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</si>
  <si>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</si>
  <si>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</si>
  <si>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</si>
  <si>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</si>
  <si>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</si>
  <si>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</si>
  <si>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</si>
  <si>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</si>
  <si>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</si>
  <si>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</si>
  <si>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</si>
  <si>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</si>
  <si>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</si>
  <si>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</si>
  <si>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</si>
  <si>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</si>
  <si>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</si>
  <si>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</si>
  <si>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</si>
  <si>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</si>
  <si>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</si>
  <si>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</si>
  <si>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</si>
  <si>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</si>
  <si>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</si>
  <si>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</si>
  <si>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</si>
  <si>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</si>
  <si>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</si>
  <si>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</si>
  <si>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</si>
  <si>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</si>
  <si>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</si>
  <si>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</si>
  <si>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</si>
  <si>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</si>
  <si>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</si>
  <si>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</si>
  <si>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</si>
  <si>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</si>
  <si>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</si>
  <si>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</si>
  <si>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</si>
  <si>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</si>
  <si>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</si>
  <si>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</si>
  <si>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</si>
  <si>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</si>
  <si>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</si>
  <si>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</si>
  <si>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</si>
  <si>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</si>
  <si>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</si>
  <si>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</si>
  <si>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</si>
  <si>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</si>
  <si>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</si>
  <si>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</si>
  <si>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</si>
  <si>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</si>
  <si>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</si>
  <si>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</si>
  <si>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</si>
  <si>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</si>
  <si>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</si>
  <si>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</si>
  <si>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</si>
  <si>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</si>
  <si>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</si>
  <si>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</si>
  <si>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</si>
  <si>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</si>
  <si>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</si>
  <si>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</si>
  <si>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</si>
  <si>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</si>
  <si>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</si>
  <si>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</si>
  <si>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</si>
  <si>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</si>
  <si>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</si>
  <si>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</si>
  <si>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</si>
  <si>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</si>
  <si>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</si>
  <si>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</si>
  <si>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</si>
  <si>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</si>
  <si>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</si>
  <si>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</si>
  <si>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</si>
  <si>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</si>
  <si>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</si>
  <si>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</si>
  <si>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</si>
  <si>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</si>
  <si>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</si>
  <si>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</si>
  <si>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</si>
  <si>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</si>
  <si>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</si>
  <si>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</si>
  <si>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</si>
  <si>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</si>
  <si>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</si>
  <si>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</si>
  <si>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</si>
  <si>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</si>
  <si>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</si>
  <si>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</si>
  <si>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</si>
  <si>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</si>
  <si>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</si>
  <si>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</si>
  <si>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</si>
  <si>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</si>
  <si>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</si>
  <si>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</si>
  <si>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</si>
  <si>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</si>
  <si>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</si>
  <si>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</si>
  <si>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</si>
  <si>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</si>
  <si>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</si>
  <si>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</si>
  <si>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</si>
  <si>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</si>
  <si>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</si>
  <si>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</si>
  <si>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</si>
  <si>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</si>
  <si>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</si>
  <si>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</si>
  <si>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</si>
  <si>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</si>
  <si>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</si>
  <si>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</si>
  <si>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</si>
  <si>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</si>
  <si>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</si>
  <si>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</si>
  <si>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</si>
  <si>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</si>
  <si>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</si>
  <si>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</si>
  <si>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</si>
  <si>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</si>
  <si>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</si>
  <si>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</si>
  <si>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</si>
  <si>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</si>
  <si>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</si>
  <si>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</si>
  <si>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</si>
  <si>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</si>
  <si>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</si>
  <si>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</si>
  <si>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</si>
  <si>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</si>
  <si>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</si>
  <si>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</si>
  <si>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</si>
  <si>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</si>
  <si>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</si>
  <si>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</si>
  <si>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</si>
  <si>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</si>
  <si>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</si>
  <si>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</si>
  <si>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</si>
  <si>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</si>
  <si>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</si>
  <si>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</si>
  <si>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</si>
  <si>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</si>
  <si>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</si>
  <si>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</si>
  <si>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</si>
  <si>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</si>
  <si>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</si>
  <si>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</si>
  <si>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</si>
  <si>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</si>
  <si>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</si>
  <si>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</si>
  <si>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</si>
  <si>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</si>
  <si>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</si>
  <si>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</si>
  <si>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</si>
  <si>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</si>
  <si>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</si>
  <si>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</si>
  <si>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</si>
  <si>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</si>
  <si>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</si>
  <si>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</si>
  <si>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</si>
  <si>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</si>
  <si>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</si>
  <si>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</si>
  <si>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</si>
  <si>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</si>
  <si>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</si>
  <si>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</si>
  <si>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</si>
  <si>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</si>
  <si>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</si>
  <si>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</si>
  <si>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</si>
  <si>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</si>
  <si>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</si>
  <si>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</si>
  <si>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</si>
  <si>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</si>
  <si>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</si>
  <si>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</si>
  <si>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</si>
  <si>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</si>
  <si>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</si>
  <si>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</si>
  <si>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</si>
  <si>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</si>
  <si>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</si>
  <si>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</si>
  <si>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</si>
  <si>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</si>
  <si>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</si>
  <si>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</si>
  <si>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</si>
  <si>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</si>
  <si>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</si>
  <si>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</si>
  <si>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</si>
  <si>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</si>
  <si>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</si>
  <si>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</si>
  <si>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</si>
  <si>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</si>
  <si>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</si>
  <si>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</si>
  <si>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</si>
  <si>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</si>
  <si>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</si>
  <si>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</si>
  <si>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</si>
  <si>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</si>
  <si>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</si>
  <si>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</si>
  <si>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</si>
  <si>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</si>
  <si>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</si>
  <si>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</si>
  <si>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</si>
  <si>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</si>
  <si>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</si>
  <si>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</si>
  <si>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</si>
  <si>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</si>
  <si>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</si>
  <si>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</si>
  <si>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</si>
  <si>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</si>
  <si>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</si>
  <si>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</si>
  <si>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</si>
  <si>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</si>
  <si>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</si>
  <si>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</si>
  <si>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</si>
  <si>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</si>
  <si>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</si>
  <si>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</si>
  <si>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</si>
  <si>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</si>
  <si>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</si>
  <si>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</si>
  <si>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</si>
  <si>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</si>
  <si>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</si>
  <si>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</si>
  <si>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</si>
  <si>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</si>
  <si>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</si>
  <si>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</si>
  <si>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</si>
  <si>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</si>
  <si>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</si>
  <si>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</si>
  <si>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</si>
  <si>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</si>
  <si>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</si>
  <si>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</si>
  <si>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</si>
  <si>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</si>
  <si>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</si>
  <si>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</si>
  <si>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</si>
  <si>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</si>
  <si>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</si>
  <si>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</si>
  <si>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</si>
  <si>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</si>
  <si>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</si>
  <si>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</si>
  <si>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</si>
  <si>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</si>
  <si>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</si>
  <si>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</si>
  <si>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</si>
  <si>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</si>
  <si>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</si>
  <si>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</si>
  <si>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</si>
  <si>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</si>
  <si>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</si>
  <si>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</si>
  <si>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</si>
  <si>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</si>
  <si>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</si>
  <si>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</si>
  <si>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</si>
  <si>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</si>
  <si>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</si>
  <si>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</si>
  <si>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</si>
  <si>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</si>
  <si>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</si>
  <si>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</si>
  <si>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</si>
  <si>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</si>
  <si>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</si>
  <si>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</si>
  <si>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</si>
  <si>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</si>
  <si>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</si>
  <si>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</si>
  <si>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</si>
  <si>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</si>
  <si>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</si>
  <si>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</si>
  <si>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</si>
  <si>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</si>
  <si>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</si>
  <si>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</si>
  <si>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</si>
  <si>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</si>
  <si>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</si>
  <si>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</si>
  <si>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</si>
  <si>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</si>
  <si>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</si>
  <si>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</si>
  <si>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</si>
  <si>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</si>
  <si>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</si>
  <si>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</si>
  <si>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</si>
  <si>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</si>
  <si>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</si>
  <si>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</si>
  <si>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</si>
  <si>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</si>
  <si>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</si>
  <si>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</si>
  <si>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</si>
  <si>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</si>
  <si>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</si>
  <si>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</si>
  <si>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</si>
  <si>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</si>
  <si>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</si>
  <si>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</si>
  <si>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</si>
  <si>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</si>
  <si>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</si>
  <si>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</si>
  <si>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</si>
  <si>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</si>
  <si>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</si>
  <si>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</si>
  <si>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</si>
  <si>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</si>
  <si>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</si>
  <si>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</si>
  <si>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</si>
  <si>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</si>
  <si>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</si>
  <si>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</si>
  <si>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</si>
  <si>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</si>
  <si>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</si>
  <si>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</si>
  <si>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</si>
  <si>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</si>
  <si>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</si>
  <si>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</si>
  <si>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</si>
  <si>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</si>
  <si>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</si>
  <si>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</si>
  <si>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</si>
  <si>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</si>
  <si>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</si>
  <si>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</si>
  <si>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</si>
  <si>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</si>
  <si>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</si>
  <si>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</si>
  <si>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</si>
  <si>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</si>
  <si>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</si>
  <si>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</si>
  <si>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</si>
  <si>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</si>
  <si>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</si>
  <si>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</si>
  <si>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</si>
  <si>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</si>
  <si>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</si>
  <si>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</si>
  <si>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</si>
  <si>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</si>
  <si>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</si>
  <si>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</si>
  <si>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</si>
  <si>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</si>
  <si>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</si>
  <si>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</si>
  <si>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</si>
  <si>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</si>
  <si>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</si>
  <si>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</si>
  <si>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</si>
  <si>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</si>
  <si>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</si>
  <si>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</si>
  <si>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</si>
  <si>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</si>
  <si>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</si>
  <si>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</si>
  <si>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</si>
  <si>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</si>
  <si>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</si>
  <si>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</si>
  <si>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</si>
  <si>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</si>
  <si>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</si>
  <si>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</si>
  <si>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</si>
  <si>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</si>
  <si>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</si>
  <si>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</si>
  <si>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</si>
  <si>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</si>
  <si>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</si>
  <si>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</si>
  <si>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</si>
  <si>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</si>
  <si>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</si>
  <si>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</si>
  <si>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</si>
  <si>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</si>
  <si>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</si>
  <si>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</si>
  <si>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</si>
  <si>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</si>
  <si>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</si>
  <si>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</si>
  <si>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</si>
  <si>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</si>
  <si>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</si>
  <si>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</si>
  <si>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</si>
  <si>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</si>
  <si>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</si>
  <si>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</si>
  <si>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</si>
  <si>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</si>
  <si>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</si>
  <si>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</si>
  <si>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</si>
  <si>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</si>
  <si>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</si>
  <si>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</si>
  <si>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</si>
  <si>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</si>
  <si>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</si>
  <si>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</si>
  <si>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</si>
  <si>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</si>
  <si>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</si>
  <si>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</si>
  <si>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</si>
  <si>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</si>
  <si>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</si>
  <si>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</si>
  <si>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</si>
  <si>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</si>
  <si>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</si>
  <si>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</si>
  <si>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</si>
  <si>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</si>
  <si>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</si>
  <si>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</si>
  <si>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</si>
  <si>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</si>
  <si>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</si>
  <si>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</si>
  <si>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</si>
  <si>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</si>
  <si>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</si>
  <si>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</si>
  <si>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</si>
  <si>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</si>
  <si>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</si>
  <si>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</si>
  <si>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</si>
  <si>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</si>
  <si>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</si>
  <si>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</si>
  <si>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</si>
  <si>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</si>
  <si>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</si>
  <si>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</si>
  <si>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</si>
  <si>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</si>
  <si>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</si>
  <si>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</si>
  <si>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</si>
  <si>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</si>
  <si>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</si>
  <si>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</si>
  <si>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</si>
  <si>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</si>
  <si>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</si>
  <si>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</si>
  <si>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</si>
  <si>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</si>
  <si>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</si>
  <si>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</si>
  <si>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</si>
  <si>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</si>
  <si>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</si>
  <si>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</si>
  <si>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</si>
  <si>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</si>
  <si>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</si>
  <si>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</si>
  <si>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</si>
  <si>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</si>
  <si>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</si>
  <si>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</si>
  <si>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</si>
  <si>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</si>
  <si>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</si>
  <si>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</si>
  <si>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</si>
  <si>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</si>
  <si>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</si>
  <si>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</si>
  <si>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</si>
  <si>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</si>
  <si>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</si>
  <si>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</si>
  <si>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</si>
  <si>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</si>
  <si>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</si>
  <si>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</si>
  <si>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</si>
  <si>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</si>
  <si>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</si>
  <si>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</si>
  <si>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</si>
  <si>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</si>
  <si>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</si>
  <si>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</si>
  <si>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</si>
  <si>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</si>
  <si>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</si>
  <si>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</si>
  <si>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</si>
  <si>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</si>
  <si>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</si>
  <si>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</si>
  <si>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</si>
  <si>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</si>
  <si>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</si>
  <si>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</si>
  <si>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</si>
  <si>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</si>
  <si>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</si>
  <si>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</si>
  <si>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</si>
  <si>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</si>
  <si>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</si>
  <si>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</si>
  <si>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</si>
  <si>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</si>
  <si>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</si>
  <si>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</si>
  <si>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</si>
  <si>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</si>
  <si>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</si>
  <si>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</si>
  <si>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</si>
  <si>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</si>
  <si>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</si>
  <si>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</si>
  <si>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</si>
  <si>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</si>
  <si>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</si>
  <si>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</si>
  <si>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</si>
  <si>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</si>
  <si>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</si>
  <si>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</si>
  <si>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</si>
  <si>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</si>
  <si>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</si>
  <si>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</si>
  <si>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</si>
  <si>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</si>
  <si>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</si>
  <si>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</si>
  <si>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</si>
  <si>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</si>
  <si>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</si>
  <si>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</si>
  <si>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</si>
  <si>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</si>
  <si>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</si>
  <si>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</si>
  <si>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</si>
  <si>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</si>
  <si>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</si>
  <si>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</si>
  <si>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</si>
  <si>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</si>
  <si>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</si>
  <si>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</si>
  <si>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</si>
  <si>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</si>
  <si>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</si>
  <si>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</si>
  <si>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</si>
  <si>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</si>
  <si>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</si>
  <si>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</si>
  <si>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</si>
  <si>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</si>
  <si>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</si>
  <si>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</si>
  <si>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</si>
  <si>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</si>
  <si>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</si>
  <si>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</si>
  <si>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</si>
  <si>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</si>
  <si>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</si>
  <si>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</si>
  <si>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</si>
  <si>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</si>
  <si>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</si>
  <si>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</si>
  <si>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</si>
  <si>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</si>
  <si>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</si>
  <si>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</si>
  <si>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</si>
  <si>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</si>
  <si>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</si>
  <si>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</si>
  <si>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</si>
  <si>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</si>
  <si>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</si>
  <si>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</si>
  <si>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</si>
  <si>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</si>
  <si>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</si>
  <si>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</si>
  <si>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</si>
  <si>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</si>
  <si>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</si>
  <si>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</si>
  <si>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</si>
  <si>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</si>
  <si>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</si>
  <si>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</si>
  <si>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</si>
  <si>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</si>
  <si>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</si>
  <si>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</si>
  <si>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</si>
  <si>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</si>
  <si>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</si>
  <si>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</si>
  <si>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</si>
  <si>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</si>
  <si>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</si>
  <si>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</si>
  <si>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</si>
  <si>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</si>
  <si>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</si>
  <si>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</si>
  <si>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</si>
  <si>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</si>
  <si>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</si>
  <si>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</si>
  <si>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</si>
  <si>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</si>
  <si>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</si>
  <si>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</si>
  <si>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</si>
  <si>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</si>
  <si>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</si>
  <si>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</si>
  <si>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</si>
  <si>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</si>
  <si>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</si>
  <si>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</si>
  <si>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</si>
  <si>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</si>
  <si>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</si>
  <si>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</si>
  <si>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</si>
  <si>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</si>
  <si>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</si>
  <si>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</si>
  <si>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</si>
  <si>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</si>
  <si>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</si>
  <si>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</si>
  <si>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</si>
  <si>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</si>
  <si>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</si>
  <si>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</si>
  <si>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</si>
  <si>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</si>
  <si>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</si>
  <si>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</si>
  <si>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</si>
  <si>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</si>
  <si>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</si>
  <si>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</si>
  <si>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</si>
  <si>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</si>
  <si>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</si>
  <si>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</si>
  <si>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</si>
  <si>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</si>
  <si>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</si>
  <si>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</si>
  <si>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</si>
  <si>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</si>
  <si>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</si>
  <si>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</si>
  <si>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</si>
  <si>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</si>
  <si>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</si>
  <si>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</si>
  <si>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</si>
  <si>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</si>
  <si>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</si>
  <si>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</si>
  <si>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</si>
  <si>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</si>
  <si>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</si>
  <si>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</si>
  <si>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</si>
  <si>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</si>
  <si>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</si>
  <si>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</si>
  <si>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</si>
  <si>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</si>
  <si>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</si>
  <si>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</si>
  <si>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</si>
  <si>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</si>
  <si>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</si>
  <si>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</si>
  <si>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</si>
  <si>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</si>
  <si>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</si>
  <si>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</si>
  <si>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</si>
  <si>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</si>
  <si>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</si>
  <si>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</si>
  <si>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</si>
  <si>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</si>
  <si>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</si>
  <si>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</si>
  <si>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</si>
  <si>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</si>
  <si>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</si>
  <si>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</si>
  <si>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</si>
  <si>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</si>
  <si>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</si>
  <si>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</si>
  <si>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</si>
  <si>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</si>
  <si>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</si>
  <si>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</si>
  <si>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</si>
  <si>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</si>
  <si>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</si>
  <si>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</si>
  <si>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</si>
  <si>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</si>
  <si>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</si>
  <si>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</si>
  <si>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</si>
  <si>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</si>
  <si>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</si>
  <si>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</si>
  <si>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</si>
  <si>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</si>
  <si>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</si>
  <si>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</si>
  <si>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</si>
  <si>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</si>
  <si>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</si>
  <si>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</si>
  <si>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</si>
  <si>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</si>
  <si>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</si>
  <si>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</si>
  <si>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</si>
  <si>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</si>
  <si>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</si>
  <si>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</si>
  <si>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</si>
  <si>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</si>
  <si>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</si>
  <si>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</si>
  <si>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</si>
  <si>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</si>
  <si>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</si>
  <si>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</si>
  <si>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</si>
  <si>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</si>
  <si>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</si>
  <si>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</si>
  <si>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</si>
  <si>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</si>
  <si>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</si>
  <si>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</si>
  <si>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</si>
  <si>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</si>
  <si>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</si>
  <si>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</si>
  <si>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</si>
  <si>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</si>
  <si>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</si>
  <si>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</si>
  <si>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</si>
  <si>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</si>
  <si>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</si>
  <si>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</si>
  <si>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</si>
  <si>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</si>
  <si>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</si>
  <si>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</si>
  <si>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</si>
  <si>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</si>
  <si>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</si>
  <si>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</si>
  <si>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</si>
  <si>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</si>
  <si>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</si>
  <si>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</si>
  <si>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</si>
  <si>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</si>
  <si>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</si>
  <si>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</si>
  <si>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</si>
  <si>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</si>
  <si>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</si>
  <si>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</si>
  <si>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</si>
  <si>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</si>
  <si>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</si>
  <si>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</si>
  <si>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</si>
  <si>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</si>
  <si>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</si>
  <si>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</si>
  <si>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</si>
  <si>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</si>
  <si>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</si>
  <si>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</si>
  <si>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</si>
  <si>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</si>
  <si>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</si>
  <si>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</si>
  <si>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</si>
  <si>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</si>
  <si>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</si>
  <si>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</si>
  <si>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</si>
  <si>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</si>
  <si>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</si>
  <si>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</si>
  <si>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</si>
  <si>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</si>
  <si>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</si>
  <si>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</si>
  <si>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</si>
  <si>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</si>
  <si>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</si>
  <si>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</si>
  <si>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</si>
  <si>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</si>
  <si>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</si>
  <si>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</si>
  <si>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</si>
  <si>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</si>
  <si>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</si>
  <si>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</si>
  <si>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</si>
  <si>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</si>
  <si>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</si>
  <si>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</si>
  <si>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</si>
  <si>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</si>
  <si>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</si>
  <si>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</si>
  <si>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</si>
  <si>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</si>
  <si>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</si>
  <si>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</si>
  <si>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</si>
  <si>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</si>
  <si>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</si>
  <si>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</si>
  <si>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</si>
  <si>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</si>
  <si>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</si>
  <si>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</si>
  <si>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</si>
  <si>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</si>
  <si>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</si>
  <si>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</si>
  <si>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</si>
  <si>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</si>
  <si>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</si>
  <si>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</si>
  <si>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</si>
  <si>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</si>
  <si>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</si>
  <si>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</si>
  <si>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</si>
  <si>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</si>
  <si>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</si>
  <si>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</si>
  <si>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</si>
  <si>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</si>
  <si>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</si>
  <si>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</si>
  <si>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</si>
  <si>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</si>
  <si>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</si>
  <si>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</si>
  <si>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</si>
  <si>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</si>
  <si>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</si>
  <si>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</si>
  <si>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</si>
  <si>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</si>
  <si>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</si>
  <si>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</si>
  <si>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</si>
  <si>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</si>
  <si>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</si>
  <si>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</si>
  <si>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</si>
  <si>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</si>
  <si>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</si>
  <si>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</si>
  <si>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</si>
  <si>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</si>
  <si>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</si>
  <si>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</si>
  <si>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</si>
  <si>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</si>
  <si>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</si>
  <si>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</si>
  <si>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</si>
  <si>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</si>
  <si>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</si>
  <si>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</si>
  <si>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</si>
  <si>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</si>
  <si>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</si>
  <si>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</si>
  <si>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</si>
  <si>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</si>
  <si>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</si>
  <si>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</si>
  <si>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</si>
  <si>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</si>
  <si>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</si>
  <si>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</si>
  <si>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</si>
  <si>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</si>
  <si>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</si>
  <si>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</si>
  <si>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</si>
  <si>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</si>
  <si>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</si>
  <si>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</si>
  <si>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</si>
  <si>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</si>
  <si>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</si>
  <si>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</si>
  <si>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</si>
  <si>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</si>
  <si>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</si>
  <si>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</si>
  <si>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</si>
  <si>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</si>
  <si>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</si>
  <si>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</si>
  <si>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</si>
  <si>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</si>
  <si>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</si>
  <si>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</si>
  <si>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</si>
  <si>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</si>
  <si>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</si>
  <si>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</si>
  <si>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</si>
  <si>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</si>
  <si>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</si>
  <si>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</si>
  <si>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</si>
  <si>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</si>
  <si>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</si>
  <si>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</si>
  <si>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</si>
  <si>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</si>
  <si>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</si>
  <si>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</si>
  <si>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</si>
  <si>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</si>
  <si>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</si>
  <si>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</si>
  <si>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</si>
  <si>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</si>
  <si>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</si>
  <si>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</si>
  <si>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</si>
  <si>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</si>
  <si>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</si>
  <si>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</si>
  <si>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</si>
  <si>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</si>
  <si>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</si>
  <si>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</si>
  <si>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</si>
  <si>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</si>
  <si>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</si>
  <si>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</si>
  <si>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</si>
  <si>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</si>
  <si>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</si>
  <si>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</si>
  <si>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</si>
  <si>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</si>
  <si>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</si>
  <si>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</si>
  <si>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</si>
  <si>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</si>
  <si>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</si>
  <si>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</si>
  <si>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</si>
  <si>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</si>
  <si>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</si>
  <si>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</si>
  <si>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</si>
  <si>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</si>
  <si>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</si>
  <si>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</si>
  <si>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</si>
  <si>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</si>
  <si>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</si>
  <si>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</si>
  <si>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</si>
  <si>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</si>
  <si>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</si>
  <si>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</si>
  <si>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</si>
  <si>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</si>
  <si>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</si>
  <si>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</si>
  <si>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</si>
  <si>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</si>
  <si>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</si>
  <si>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</si>
  <si>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</si>
  <si>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</si>
  <si>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</si>
  <si>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</si>
  <si>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</si>
  <si>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</si>
  <si>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</si>
  <si>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</si>
  <si>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</si>
  <si>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</si>
  <si>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</si>
  <si>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</si>
  <si>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</si>
  <si>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</si>
  <si>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</si>
  <si>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</si>
  <si>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</si>
  <si>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</si>
  <si>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</si>
  <si>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</si>
  <si>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</si>
  <si>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</si>
  <si>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</si>
  <si>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</si>
  <si>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</si>
  <si>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</si>
  <si>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</si>
  <si>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</si>
  <si>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</si>
  <si>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</si>
  <si>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</si>
  <si>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</si>
  <si>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</si>
  <si>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</si>
  <si>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</si>
  <si>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</si>
  <si>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</si>
  <si>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</si>
  <si>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</si>
  <si>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</si>
  <si>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</si>
  <si>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</si>
  <si>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</si>
  <si>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</si>
  <si>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</si>
  <si>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</si>
  <si>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</si>
  <si>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</si>
  <si>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</si>
  <si>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</si>
  <si>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</si>
  <si>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</si>
  <si>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</si>
  <si>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</si>
  <si>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</si>
  <si>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</si>
  <si>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</si>
  <si>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</si>
  <si>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</si>
  <si>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</si>
  <si>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</si>
  <si>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</si>
  <si>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</si>
  <si>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</si>
  <si>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</si>
  <si>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</si>
  <si>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</si>
  <si>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</si>
  <si>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</si>
  <si>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</si>
  <si>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</si>
  <si>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</si>
  <si>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</si>
  <si>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</si>
  <si>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</si>
  <si>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</si>
  <si>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</si>
  <si>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</si>
  <si>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</si>
  <si>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</si>
  <si>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</si>
  <si>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</si>
  <si>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</si>
  <si>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</si>
  <si>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</si>
  <si>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</si>
  <si>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</si>
  <si>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</si>
  <si>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</si>
  <si>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</si>
  <si>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</si>
  <si>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</si>
  <si>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</si>
  <si>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</si>
  <si>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</si>
  <si>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</si>
  <si>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</si>
  <si>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</si>
  <si>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</si>
  <si>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</si>
  <si>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</si>
  <si>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</si>
  <si>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</si>
  <si>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</si>
  <si>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</si>
  <si>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</si>
  <si>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</si>
  <si>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</si>
  <si>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</si>
  <si>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</si>
  <si>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</si>
  <si>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</si>
  <si>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</si>
  <si>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</si>
  <si>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</si>
  <si>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</si>
  <si>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</si>
  <si>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</si>
  <si>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</si>
  <si>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</si>
  <si>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</si>
  <si>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</si>
  <si>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</si>
  <si>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</si>
  <si>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</si>
  <si>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</si>
  <si>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</si>
  <si>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</si>
  <si>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</si>
  <si>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</si>
  <si>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</si>
  <si>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</si>
  <si>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</si>
  <si>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</si>
  <si>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</si>
  <si>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</si>
  <si>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</si>
  <si>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</si>
  <si>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</si>
  <si>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</si>
  <si>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</si>
  <si>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</si>
  <si>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</si>
  <si>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</si>
  <si>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</si>
  <si>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</si>
  <si>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</si>
  <si>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</si>
  <si>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</si>
  <si>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</si>
  <si>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</si>
  <si>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</si>
  <si>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</si>
  <si>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</si>
  <si>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</si>
  <si>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</si>
  <si>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</si>
  <si>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</si>
  <si>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</si>
  <si>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</si>
  <si>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</si>
  <si>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</si>
  <si>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</si>
  <si>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</si>
  <si>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</si>
  <si>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</si>
  <si>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</si>
  <si>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</si>
  <si>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</si>
  <si>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</si>
  <si>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</si>
  <si>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</si>
  <si>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</si>
  <si>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</si>
  <si>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</si>
  <si>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</si>
  <si>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</si>
  <si>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</si>
  <si>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</si>
  <si>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</si>
  <si>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</si>
  <si>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</si>
  <si>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</si>
  <si>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</si>
  <si>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</si>
  <si>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</si>
  <si>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</si>
  <si>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</si>
  <si>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</si>
  <si>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</si>
  <si>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</si>
  <si>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</si>
  <si>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</si>
  <si>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</si>
  <si>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</si>
  <si>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</si>
  <si>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</si>
  <si>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</si>
  <si>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</si>
  <si>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</si>
  <si>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</si>
  <si>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</si>
  <si>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</si>
  <si>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</si>
  <si>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</si>
  <si>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</si>
  <si>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</si>
  <si>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</si>
  <si>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</si>
  <si>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</si>
  <si>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</si>
  <si>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</si>
  <si>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</si>
  <si>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</si>
  <si>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</si>
  <si>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</si>
  <si>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</si>
  <si>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</si>
  <si>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</si>
  <si>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</si>
  <si>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</si>
  <si>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</si>
  <si>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</si>
  <si>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</si>
  <si>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</si>
  <si>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</si>
  <si>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</si>
  <si>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</si>
  <si>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</si>
  <si>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</si>
  <si>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</si>
  <si>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</si>
  <si>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</si>
  <si>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</si>
  <si>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</si>
  <si>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</si>
  <si>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</si>
  <si>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</si>
  <si>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</si>
  <si>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</si>
  <si>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</si>
  <si>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</si>
  <si>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</si>
  <si>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</si>
  <si>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</si>
  <si>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</si>
  <si>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</si>
  <si>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</si>
  <si>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</si>
  <si>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</si>
  <si>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</si>
  <si>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</si>
  <si>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</si>
  <si>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</si>
  <si>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</si>
  <si>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</si>
  <si>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</si>
  <si>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</si>
  <si>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</si>
  <si>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</si>
  <si>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</si>
  <si>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</si>
  <si>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</si>
  <si>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</si>
  <si>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</si>
  <si>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</si>
  <si>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</si>
  <si>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</si>
  <si>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</si>
  <si>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</si>
  <si>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</si>
  <si>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</si>
  <si>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</si>
  <si>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</si>
  <si>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</si>
  <si>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</si>
  <si>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</si>
  <si>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</si>
  <si>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</si>
  <si>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</si>
  <si>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</si>
  <si>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</si>
  <si>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</si>
  <si>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</si>
  <si>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</si>
  <si>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</si>
  <si>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</si>
  <si>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</si>
  <si>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</si>
  <si>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</si>
  <si>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</si>
  <si>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</si>
  <si>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</si>
  <si>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</si>
  <si>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</si>
  <si>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</si>
  <si>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</si>
  <si>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</si>
  <si>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</si>
  <si>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</si>
  <si>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</si>
  <si>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</si>
  <si>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</si>
  <si>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</si>
  <si>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</si>
  <si>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</si>
  <si>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</si>
  <si>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</si>
  <si>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</si>
  <si>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</si>
  <si>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</si>
  <si>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</si>
  <si>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</si>
  <si>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</si>
  <si>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</si>
  <si>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</si>
  <si>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</si>
  <si>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</si>
  <si>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</si>
  <si>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</si>
  <si>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</si>
  <si>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</si>
  <si>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</si>
  <si>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</si>
  <si>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</si>
  <si>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</si>
  <si>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</si>
  <si>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</si>
  <si>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</si>
  <si>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</si>
  <si>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</si>
  <si>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</si>
  <si>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</si>
  <si>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</si>
  <si>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</si>
  <si>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</si>
  <si>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</si>
  <si>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</si>
  <si>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</si>
  <si>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</si>
  <si>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</si>
  <si>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</si>
  <si>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</si>
  <si>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</si>
  <si>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</si>
  <si>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</si>
  <si>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</si>
  <si>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</si>
  <si>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</si>
  <si>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</si>
  <si>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</si>
  <si>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</si>
  <si>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</si>
  <si>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</si>
  <si>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</si>
  <si>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</si>
  <si>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</si>
  <si>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</si>
  <si>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</si>
  <si>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</si>
  <si>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</si>
  <si>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</si>
  <si>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</si>
  <si>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</si>
  <si>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</si>
  <si>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</si>
  <si>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</si>
  <si>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</si>
  <si>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</si>
  <si>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</si>
  <si>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</si>
  <si>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</si>
  <si>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</si>
  <si>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</si>
  <si>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</si>
  <si>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</si>
  <si>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</si>
  <si>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</si>
  <si>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</si>
  <si>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</si>
  <si>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</si>
  <si>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</si>
  <si>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</si>
  <si>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</si>
  <si>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</si>
  <si>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</si>
  <si>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</si>
  <si>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</si>
  <si>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</si>
  <si>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</si>
  <si>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</si>
  <si>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</si>
  <si>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</si>
  <si>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</si>
  <si>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</si>
  <si>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</si>
  <si>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</si>
  <si>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</si>
  <si>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</si>
  <si>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</si>
  <si>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</si>
  <si>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</si>
  <si>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</si>
  <si>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</si>
  <si>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</si>
  <si>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</si>
  <si>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</si>
  <si>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</si>
  <si>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</si>
  <si>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</si>
  <si>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</si>
  <si>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</si>
  <si>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</si>
  <si>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</si>
  <si>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</si>
  <si>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</si>
  <si>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</si>
  <si>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</si>
  <si>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</si>
  <si>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</si>
  <si>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</si>
  <si>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</si>
  <si>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</si>
  <si>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</si>
  <si>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</si>
  <si>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</si>
  <si>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</si>
  <si>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</si>
  <si>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</si>
  <si>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</si>
  <si>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</si>
  <si>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</si>
  <si>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</si>
  <si>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</si>
  <si>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</si>
  <si>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</si>
  <si>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</si>
  <si>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</si>
  <si>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</si>
  <si>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</si>
  <si>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</si>
  <si>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</si>
  <si>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</si>
  <si>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</si>
  <si>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</si>
  <si>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</si>
  <si>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</si>
  <si>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</si>
  <si>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</si>
  <si>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</si>
  <si>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</si>
  <si>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</si>
  <si>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</si>
  <si>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</si>
  <si>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</si>
  <si>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</si>
  <si>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</si>
  <si>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</si>
  <si>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</si>
  <si>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</si>
  <si>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</si>
  <si>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</si>
  <si>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</si>
  <si>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</si>
  <si>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</si>
  <si>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</si>
  <si>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</si>
  <si>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</si>
  <si>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</si>
  <si>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</si>
  <si>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</si>
  <si>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</si>
  <si>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</si>
  <si>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</si>
  <si>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</si>
  <si>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</si>
  <si>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</si>
  <si>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</si>
  <si>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</si>
  <si>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</si>
  <si>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</si>
  <si>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</si>
  <si>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</si>
  <si>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</si>
  <si>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</si>
  <si>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</si>
  <si>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</si>
  <si>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</si>
  <si>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</si>
  <si>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</si>
  <si>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</si>
  <si>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</si>
  <si>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</si>
  <si>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</si>
  <si>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</si>
  <si>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</si>
  <si>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</si>
  <si>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</si>
  <si>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</si>
  <si>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</si>
  <si>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</si>
  <si>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</si>
  <si>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</si>
  <si>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</si>
  <si>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</si>
  <si>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</si>
  <si>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</si>
  <si>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</si>
  <si>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</si>
  <si>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</si>
  <si>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</si>
  <si>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</si>
  <si>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</si>
  <si>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</si>
  <si>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</si>
  <si>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</si>
  <si>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</si>
  <si>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</si>
  <si>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</si>
  <si>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</si>
  <si>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</si>
  <si>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</si>
  <si>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</si>
  <si>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</si>
  <si>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</si>
  <si>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</si>
  <si>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</si>
  <si>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</si>
  <si>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</si>
  <si>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</si>
  <si>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</si>
  <si>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</si>
  <si>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</si>
  <si>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</si>
  <si>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</si>
  <si>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</si>
  <si>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</si>
  <si>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</si>
  <si>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</si>
  <si>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</si>
  <si>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</si>
  <si>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</si>
  <si>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</si>
  <si>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</si>
  <si>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</si>
  <si>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</si>
  <si>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</si>
  <si>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</si>
  <si>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</si>
  <si>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</si>
  <si>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</si>
  <si>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</si>
  <si>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</si>
  <si>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</si>
  <si>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</si>
  <si>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</si>
  <si>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</si>
  <si>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</si>
  <si>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</si>
  <si>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</si>
  <si>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</si>
  <si>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</si>
  <si>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</si>
  <si>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</si>
  <si>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</si>
  <si>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</si>
  <si>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</si>
  <si>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</si>
  <si>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</si>
  <si>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</si>
  <si>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</si>
  <si>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</si>
  <si>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</si>
  <si>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</si>
  <si>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</si>
  <si>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</si>
  <si>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</si>
  <si>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</si>
  <si>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</si>
  <si>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</si>
  <si>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</si>
  <si>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</si>
  <si>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</si>
  <si>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</si>
  <si>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</si>
  <si>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</si>
  <si>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</si>
  <si>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</si>
  <si>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</si>
  <si>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</si>
  <si>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</si>
  <si>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</si>
  <si>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</si>
  <si>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</si>
  <si>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</si>
  <si>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</si>
  <si>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</si>
  <si>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</si>
  <si>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</si>
  <si>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</si>
  <si>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</si>
  <si>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</si>
  <si>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</si>
  <si>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</si>
  <si>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</si>
  <si>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</si>
  <si>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</si>
  <si>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</si>
  <si>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</si>
  <si>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</si>
  <si>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</si>
  <si>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</si>
  <si>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</si>
  <si>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</si>
  <si>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</si>
  <si>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</si>
  <si>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</si>
  <si>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</si>
  <si>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</si>
  <si>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</si>
  <si>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</si>
  <si>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</si>
  <si>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</si>
  <si>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</si>
  <si>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</si>
  <si>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</si>
  <si>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</si>
  <si>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</si>
  <si>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</si>
  <si>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</si>
  <si>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</si>
  <si>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</si>
  <si>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</si>
  <si>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</si>
  <si>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</si>
  <si>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</si>
  <si>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</si>
  <si>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</si>
  <si>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</si>
  <si>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</si>
  <si>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</si>
  <si>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</si>
  <si>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</si>
  <si>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</si>
  <si>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</si>
  <si>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</si>
  <si>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</si>
  <si>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</si>
  <si>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</si>
  <si>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</si>
  <si>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</si>
  <si>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</si>
  <si>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</si>
  <si>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</si>
  <si>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</si>
  <si>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</si>
  <si>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</si>
  <si>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</si>
  <si>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</si>
  <si>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</si>
  <si>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</si>
  <si>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</si>
  <si>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</si>
  <si>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</si>
  <si>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</si>
  <si>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</si>
  <si>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</si>
  <si>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</si>
  <si>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</si>
  <si>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</si>
  <si>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</si>
  <si>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</si>
  <si>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</si>
  <si>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</si>
  <si>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</si>
  <si>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</si>
  <si>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</si>
  <si>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</si>
  <si>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</si>
  <si>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</si>
  <si>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</si>
  <si>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</si>
  <si>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</si>
  <si>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</si>
  <si>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</si>
  <si>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</si>
  <si>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</si>
  <si>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</si>
  <si>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</si>
  <si>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</si>
  <si>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</si>
  <si>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</si>
  <si>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</si>
  <si>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</si>
  <si>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</si>
  <si>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</si>
  <si>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</si>
  <si>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</si>
  <si>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</si>
  <si>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</si>
  <si>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</si>
  <si>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</si>
  <si>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</si>
  <si>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</si>
  <si>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</si>
  <si>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</si>
  <si>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</si>
  <si>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</si>
  <si>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</si>
  <si>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</si>
  <si>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</si>
  <si>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</si>
  <si>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</si>
  <si>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</si>
  <si>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</si>
  <si>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</si>
  <si>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</si>
  <si>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</si>
  <si>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</si>
  <si>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</si>
  <si>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</si>
  <si>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</si>
  <si>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</si>
  <si>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</si>
  <si>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</si>
  <si>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</si>
  <si>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</si>
  <si>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</si>
  <si>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</si>
  <si>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</si>
  <si>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</si>
  <si>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</si>
  <si>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</si>
  <si>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</si>
  <si>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</si>
  <si>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</si>
  <si>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</si>
  <si>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</si>
  <si>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</si>
  <si>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</si>
  <si>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</si>
  <si>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</si>
  <si>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</si>
  <si>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</si>
  <si>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</si>
  <si>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</si>
  <si>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</si>
  <si>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</si>
  <si>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</si>
  <si>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</si>
  <si>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</si>
  <si>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</si>
  <si>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</si>
  <si>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</si>
  <si>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</si>
  <si>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</si>
  <si>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</si>
  <si>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</si>
  <si>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</si>
  <si>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</si>
  <si>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</si>
  <si>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</si>
  <si>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</si>
  <si>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</si>
  <si>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</si>
  <si>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</si>
  <si>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</si>
  <si>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</si>
  <si>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</si>
  <si>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</si>
  <si>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</si>
  <si>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</si>
  <si>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</si>
  <si>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</si>
  <si>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</si>
  <si>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</si>
  <si>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</si>
  <si>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</si>
  <si>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</si>
  <si>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</si>
  <si>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</si>
  <si>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</si>
  <si>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</si>
  <si>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</si>
  <si>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</si>
  <si>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</si>
  <si>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</si>
  <si>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</si>
  <si>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</si>
  <si>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</si>
  <si>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</si>
  <si>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</si>
  <si>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</si>
  <si>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</si>
  <si>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</si>
  <si>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</si>
  <si>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</si>
  <si>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</si>
  <si>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</si>
  <si>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</si>
  <si>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</si>
  <si>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</si>
  <si>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</si>
  <si>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</si>
  <si>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</si>
  <si>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</si>
  <si>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</si>
  <si>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</si>
  <si>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</si>
  <si>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</si>
  <si>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</si>
  <si>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</si>
  <si>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</si>
  <si>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</si>
  <si>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</si>
  <si>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</si>
  <si>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</si>
  <si>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</si>
  <si>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</si>
  <si>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</si>
  <si>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</si>
  <si>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</si>
  <si>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</si>
  <si>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</si>
  <si>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</si>
  <si>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</si>
  <si>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</si>
  <si>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</si>
  <si>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</si>
  <si>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</si>
  <si>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</si>
  <si>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</si>
  <si>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</si>
  <si>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</si>
  <si>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</si>
  <si>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</si>
  <si>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</si>
  <si>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</si>
  <si>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</si>
  <si>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</si>
  <si>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</si>
  <si>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</si>
  <si>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</si>
  <si>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</si>
  <si>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</si>
  <si>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</si>
  <si>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</si>
  <si>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</si>
  <si>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</si>
  <si>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</si>
  <si>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</si>
  <si>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</si>
  <si>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</si>
  <si>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</si>
  <si>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</si>
  <si>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</si>
  <si>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</si>
  <si>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</si>
  <si>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</si>
  <si>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</si>
  <si>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</si>
  <si>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</si>
  <si>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</si>
  <si>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</si>
  <si>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</si>
  <si>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</si>
  <si>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</si>
  <si>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</si>
  <si>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</si>
  <si>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</si>
  <si>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</si>
  <si>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</si>
  <si>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</si>
  <si>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</si>
  <si>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</si>
  <si>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</si>
  <si>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</si>
  <si>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</si>
  <si>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</si>
  <si>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</si>
  <si>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</si>
  <si>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</si>
  <si>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</si>
  <si>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</si>
  <si>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</si>
  <si>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</si>
  <si>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</si>
  <si>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</si>
  <si>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</si>
  <si>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</si>
  <si>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</si>
  <si>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</si>
  <si>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</si>
  <si>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</si>
  <si>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</si>
  <si>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</si>
  <si>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</si>
  <si>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</si>
  <si>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</si>
  <si>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</si>
  <si>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</si>
  <si>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</si>
  <si>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</si>
  <si>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</si>
  <si>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</si>
  <si>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</si>
  <si>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</si>
  <si>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</si>
  <si>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</si>
  <si>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</si>
  <si>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</si>
  <si>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</si>
  <si>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</si>
  <si>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</si>
  <si>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</si>
  <si>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</si>
  <si>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</si>
  <si>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</si>
  <si>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</si>
  <si>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</si>
  <si>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</si>
  <si>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</si>
  <si>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</si>
  <si>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</si>
  <si>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</si>
  <si>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</si>
  <si>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</si>
  <si>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</si>
  <si>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</si>
  <si>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</si>
  <si>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</si>
  <si>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</si>
  <si>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</si>
  <si>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</si>
  <si>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</si>
  <si>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</si>
  <si>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</si>
  <si>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</si>
  <si>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</si>
  <si>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</si>
  <si>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</si>
  <si>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</si>
  <si>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</si>
  <si>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</si>
  <si>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</si>
  <si>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</si>
  <si>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</si>
  <si>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</si>
  <si>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</si>
  <si>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</si>
  <si>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</si>
  <si>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</si>
  <si>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</si>
  <si>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</si>
  <si>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</si>
  <si>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</si>
  <si>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</si>
  <si>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</si>
  <si>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</si>
  <si>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</si>
  <si>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</si>
  <si>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</si>
  <si>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</si>
  <si>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</si>
  <si>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</si>
  <si>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</si>
  <si>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</si>
  <si>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</si>
  <si>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</si>
  <si>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</si>
  <si>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</si>
  <si>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</si>
  <si>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</si>
  <si>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</si>
  <si>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</si>
  <si>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</si>
  <si>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</si>
  <si>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</si>
  <si>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</si>
  <si>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</si>
  <si>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</si>
  <si>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</si>
  <si>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</si>
  <si>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</si>
  <si>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</si>
  <si>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</si>
  <si>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</si>
  <si>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</si>
  <si>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</si>
  <si>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</si>
  <si>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</si>
  <si>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</si>
  <si>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</si>
  <si>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</si>
  <si>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</si>
  <si>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</si>
  <si>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</si>
  <si>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</si>
  <si>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</si>
  <si>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</si>
  <si>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</si>
  <si>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</si>
  <si>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</si>
  <si>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</si>
  <si>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</si>
  <si>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</si>
  <si>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</si>
  <si>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</si>
  <si>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</si>
  <si>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</si>
  <si>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</si>
  <si>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</si>
  <si>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</si>
  <si>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</si>
  <si>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</si>
  <si>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</si>
  <si>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</si>
  <si>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</si>
  <si>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</si>
  <si>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</si>
  <si>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</si>
  <si>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</si>
  <si>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</si>
  <si>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</si>
  <si>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</si>
  <si>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</si>
  <si>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</si>
  <si>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</si>
  <si>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</si>
  <si>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</si>
  <si>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</si>
  <si>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</si>
  <si>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</si>
  <si>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</si>
  <si>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</si>
  <si>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</si>
  <si>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</si>
  <si>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</si>
  <si>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</si>
  <si>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</si>
  <si>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</si>
  <si>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</si>
  <si>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</si>
  <si>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</si>
  <si>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</si>
  <si>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</si>
  <si>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</si>
  <si>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</si>
  <si>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</si>
  <si>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</si>
  <si>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</si>
  <si>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</si>
  <si>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</si>
  <si>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</si>
  <si>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</si>
  <si>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</si>
  <si>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</si>
  <si>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</si>
  <si>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</si>
  <si>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</si>
  <si>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</si>
  <si>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</si>
  <si>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</si>
  <si>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</si>
  <si>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</si>
  <si>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</si>
  <si>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</si>
  <si>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</si>
  <si>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</si>
  <si>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</si>
  <si>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</si>
  <si>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</si>
  <si>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</si>
  <si>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</si>
  <si>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</si>
  <si>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</si>
  <si>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</si>
  <si>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</si>
  <si>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</si>
  <si>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</si>
  <si>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</si>
  <si>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</si>
  <si>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</si>
  <si>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</si>
  <si>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</si>
  <si>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</si>
  <si>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</si>
  <si>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</si>
  <si>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</si>
  <si>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</si>
  <si>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</si>
  <si>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</si>
  <si>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</si>
  <si>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</si>
  <si>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</si>
  <si>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</si>
  <si>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</si>
  <si>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</si>
  <si>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</si>
  <si>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</si>
  <si>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</si>
  <si>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</si>
  <si>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</si>
  <si>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</si>
  <si>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</si>
  <si>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</si>
  <si>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</si>
  <si>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</si>
  <si>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</si>
  <si>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</si>
  <si>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</si>
  <si>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</si>
  <si>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</si>
  <si>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</si>
  <si>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</si>
  <si>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</si>
  <si>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</si>
  <si>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</si>
  <si>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</si>
  <si>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</si>
  <si>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</si>
  <si>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</si>
  <si>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</si>
  <si>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</si>
  <si>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</si>
  <si>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</si>
  <si>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</si>
  <si>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</si>
  <si>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</si>
  <si>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</si>
  <si>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</si>
  <si>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</si>
  <si>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</si>
  <si>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</si>
  <si>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</si>
  <si>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</si>
  <si>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</si>
  <si>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</si>
  <si>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</si>
  <si>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</si>
  <si>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</si>
  <si>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</si>
  <si>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</si>
  <si>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</si>
  <si>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</si>
  <si>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</si>
  <si>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</si>
  <si>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</si>
  <si>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</si>
  <si>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</si>
  <si>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</si>
  <si>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</si>
  <si>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</si>
  <si>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</si>
  <si>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</si>
  <si>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</si>
  <si>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</si>
  <si>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</si>
  <si>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</si>
  <si>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</si>
  <si>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</si>
  <si>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</si>
  <si>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</si>
  <si>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</si>
  <si>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</si>
  <si>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</si>
  <si>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</si>
  <si>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</si>
  <si>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</si>
  <si>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</si>
  <si>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</si>
  <si>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</si>
  <si>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</si>
  <si>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</si>
  <si>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</si>
  <si>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</si>
  <si>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</si>
  <si>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</si>
  <si>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</si>
  <si>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</si>
  <si>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</si>
  <si>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</si>
  <si>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</si>
  <si>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</si>
  <si>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</si>
  <si>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</si>
  <si>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</si>
  <si>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</si>
  <si>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</si>
  <si>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</si>
  <si>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</si>
  <si>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</si>
  <si>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</si>
  <si>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</si>
  <si>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</si>
  <si>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</si>
  <si>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</si>
  <si>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</si>
  <si>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</si>
  <si>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</si>
  <si>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</si>
  <si>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</si>
  <si>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</si>
  <si>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</si>
  <si>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</si>
  <si>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</si>
  <si>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</si>
  <si>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</si>
  <si>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</si>
  <si>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</si>
  <si>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</si>
  <si>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</si>
  <si>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</si>
  <si>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</si>
  <si>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</si>
  <si>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</si>
  <si>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</si>
  <si>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</si>
  <si>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</si>
  <si>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</si>
  <si>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</si>
  <si>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</si>
  <si>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</si>
  <si>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</si>
  <si>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</si>
  <si>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</si>
  <si>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</si>
  <si>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</si>
  <si>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</si>
  <si>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</si>
  <si>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</si>
  <si>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</si>
  <si>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</si>
  <si>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</si>
  <si>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</si>
  <si>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</si>
  <si>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</si>
  <si>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</si>
  <si>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</si>
  <si>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</si>
  <si>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</si>
  <si>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</si>
  <si>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</si>
  <si>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</si>
  <si>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</si>
  <si>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</si>
  <si>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</si>
  <si>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</si>
  <si>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</si>
  <si>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</si>
  <si>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</si>
  <si>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</si>
  <si>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</si>
  <si>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</si>
  <si>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</si>
  <si>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</si>
  <si>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</si>
  <si>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</si>
  <si>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</si>
  <si>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</si>
  <si>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</si>
  <si>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</si>
  <si>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</si>
  <si>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</si>
  <si>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</si>
  <si>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</si>
  <si>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</si>
  <si>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</si>
  <si>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</si>
  <si>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</si>
  <si>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</si>
  <si>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</si>
  <si>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</si>
  <si>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</si>
  <si>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</si>
  <si>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</si>
  <si>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</si>
  <si>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</si>
  <si>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</si>
  <si>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</si>
  <si>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</si>
  <si>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</si>
  <si>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</si>
  <si>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</si>
  <si>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</si>
  <si>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</si>
  <si>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</si>
  <si>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</si>
  <si>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</si>
  <si>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</si>
  <si>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</si>
  <si>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</si>
  <si>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</si>
  <si>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</si>
  <si>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</si>
  <si>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</si>
  <si>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</si>
  <si>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</si>
  <si>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</si>
  <si>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</si>
  <si>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</si>
  <si>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</si>
  <si>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</si>
  <si>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</si>
  <si>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</si>
  <si>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</si>
  <si>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</si>
  <si>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</si>
  <si>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</si>
  <si>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</si>
  <si>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</si>
  <si>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</si>
  <si>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</si>
  <si>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</si>
  <si>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</si>
  <si>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</si>
  <si>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</si>
  <si>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</si>
  <si>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</si>
  <si>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</si>
  <si>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</si>
  <si>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</si>
  <si>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</si>
  <si>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</si>
  <si>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</si>
  <si>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</si>
  <si>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</si>
  <si>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</si>
  <si>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</si>
  <si>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</si>
  <si>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</si>
  <si>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</si>
  <si>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</si>
  <si>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</si>
  <si>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</si>
  <si>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</si>
  <si>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</si>
  <si>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</si>
  <si>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</si>
  <si>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</si>
  <si>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</si>
  <si>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</si>
  <si>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</si>
  <si>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</si>
  <si>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</si>
  <si>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</si>
  <si>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</si>
  <si>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</si>
  <si>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</si>
  <si>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</si>
  <si>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</si>
  <si>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</si>
  <si>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</si>
  <si>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</si>
  <si>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</si>
  <si>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</si>
  <si>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</si>
  <si>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</si>
  <si>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</si>
  <si>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</si>
  <si>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</si>
  <si>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</si>
  <si>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</si>
  <si>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</si>
  <si>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</si>
  <si>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</si>
  <si>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</si>
  <si>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</si>
  <si>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</si>
  <si>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</si>
  <si>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</si>
  <si>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</si>
  <si>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</si>
  <si>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</si>
  <si>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</si>
  <si>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</si>
  <si>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</si>
  <si>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</si>
  <si>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</si>
  <si>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</si>
  <si>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</si>
  <si>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</si>
  <si>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</si>
  <si>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</si>
  <si>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</si>
  <si>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</si>
  <si>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</si>
  <si>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</si>
  <si>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</si>
  <si>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</si>
  <si>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</si>
  <si>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</si>
  <si>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</si>
  <si>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</si>
  <si>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</si>
  <si>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</si>
  <si>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</si>
  <si>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</si>
  <si>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</si>
  <si>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</si>
  <si>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</si>
  <si>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</si>
  <si>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</si>
  <si>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</si>
  <si>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</si>
  <si>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</si>
  <si>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</si>
  <si>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</si>
  <si>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</si>
  <si>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</si>
  <si>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</si>
  <si>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</si>
  <si>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</si>
  <si>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</si>
  <si>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</si>
  <si>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</si>
  <si>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</si>
  <si>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</si>
  <si>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</si>
  <si>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</si>
  <si>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</si>
  <si>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</si>
  <si>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</si>
  <si>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</si>
  <si>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</si>
  <si>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</si>
  <si>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</si>
  <si>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</si>
  <si>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</si>
  <si>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</si>
  <si>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</si>
  <si>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</si>
  <si>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</si>
  <si>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</si>
  <si>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</si>
  <si>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</si>
  <si>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</si>
  <si>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</si>
  <si>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</si>
  <si>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</si>
  <si>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</si>
  <si>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</si>
  <si>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</si>
  <si>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</si>
  <si>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</si>
  <si>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</si>
  <si>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</si>
  <si>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</si>
  <si>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</si>
  <si>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</si>
  <si>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</si>
  <si>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</si>
  <si>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</si>
  <si>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</si>
  <si>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</si>
  <si>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</si>
  <si>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</si>
  <si>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</si>
  <si>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</si>
  <si>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</si>
  <si>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</si>
  <si>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</si>
  <si>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</si>
  <si>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</si>
  <si>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</si>
  <si>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</si>
  <si>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</si>
  <si>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</si>
  <si>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</si>
  <si>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</si>
  <si>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</si>
  <si>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</si>
  <si>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</si>
  <si>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</si>
  <si>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</si>
  <si>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</si>
  <si>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</si>
  <si>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</si>
  <si>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</si>
  <si>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</si>
  <si>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</si>
  <si>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</si>
  <si>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</si>
  <si>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</si>
  <si>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</si>
  <si>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</si>
  <si>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</si>
  <si>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</si>
  <si>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</si>
  <si>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</si>
  <si>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</si>
  <si>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</si>
  <si>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</si>
  <si>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</si>
  <si>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</si>
  <si>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</si>
  <si>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</si>
  <si>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</si>
  <si>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</si>
  <si>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</si>
  <si>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</si>
  <si>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</si>
  <si>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</si>
  <si>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</si>
  <si>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</si>
  <si>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</si>
  <si>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</si>
  <si>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</si>
  <si>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</si>
  <si>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</si>
  <si>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</si>
  <si>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</si>
  <si>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</si>
  <si>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</si>
  <si>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</si>
  <si>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</si>
  <si>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</si>
  <si>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</si>
  <si>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</si>
  <si>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</si>
  <si>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</si>
  <si>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</si>
  <si>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</si>
  <si>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</si>
  <si>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</si>
  <si>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</si>
  <si>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</si>
  <si>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</si>
  <si>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</si>
  <si>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</si>
  <si>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</si>
  <si>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</si>
  <si>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</si>
  <si>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</si>
  <si>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</si>
  <si>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</si>
  <si>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</si>
  <si>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</si>
  <si>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</si>
  <si>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</si>
  <si>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</si>
  <si>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</si>
  <si>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</si>
  <si>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</si>
  <si>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</si>
  <si>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</si>
  <si>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</si>
  <si>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</si>
  <si>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</si>
  <si>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</si>
  <si>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</si>
  <si>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</si>
  <si>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</si>
  <si>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</si>
  <si>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</si>
  <si>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</si>
  <si>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</si>
  <si>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</si>
  <si>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</si>
  <si>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</si>
  <si>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</si>
  <si>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</si>
  <si>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</si>
  <si>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</si>
  <si>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</si>
  <si>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</si>
  <si>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</si>
  <si>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</si>
  <si>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</si>
  <si>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</si>
  <si>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</si>
  <si>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</si>
  <si>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</si>
  <si>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</si>
  <si>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</si>
  <si>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</si>
  <si>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</si>
  <si>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</si>
  <si>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</si>
  <si>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</si>
  <si>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</si>
  <si>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</si>
  <si>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</si>
  <si>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</si>
  <si>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</si>
  <si>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</si>
  <si>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</si>
  <si>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</si>
  <si>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</si>
  <si>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</si>
  <si>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</si>
  <si>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</si>
  <si>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</si>
  <si>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</si>
  <si>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</si>
  <si>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</si>
  <si>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</si>
  <si>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</si>
  <si>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</si>
  <si>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</si>
  <si>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</si>
  <si>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</si>
  <si>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</si>
  <si>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</si>
  <si>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</si>
  <si>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</si>
  <si>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</si>
  <si>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</si>
  <si>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</si>
  <si>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</si>
  <si>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</si>
  <si>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</si>
  <si>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</si>
  <si>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</si>
  <si>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</si>
  <si>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</si>
  <si>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</si>
  <si>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</si>
  <si>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</si>
  <si>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</si>
  <si>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</si>
  <si>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</si>
  <si>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</si>
  <si>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</si>
  <si>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</si>
  <si>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</si>
  <si>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</si>
  <si>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</si>
  <si>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</si>
  <si>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</si>
  <si>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</si>
  <si>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</si>
  <si>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</si>
  <si>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</si>
  <si>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</si>
  <si>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</si>
  <si>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</si>
  <si>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</si>
  <si>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</si>
  <si>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</si>
  <si>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</si>
  <si>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</si>
  <si>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</si>
  <si>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</si>
  <si>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</si>
  <si>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</si>
  <si>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</si>
  <si>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</si>
  <si>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</si>
  <si>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</si>
  <si>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</si>
  <si>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</si>
  <si>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</si>
  <si>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</si>
  <si>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</si>
  <si>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</si>
  <si>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</si>
  <si>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</si>
  <si>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</si>
  <si>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</si>
  <si>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</si>
  <si>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</si>
  <si>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</si>
  <si>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</si>
  <si>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</si>
  <si>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</si>
  <si>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</si>
  <si>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</si>
  <si>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</si>
  <si>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</si>
  <si>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</si>
  <si>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</si>
  <si>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</si>
  <si>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</si>
  <si>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</si>
  <si>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</si>
  <si>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</si>
  <si>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</si>
  <si>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</si>
  <si>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</si>
  <si>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</si>
  <si>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</si>
  <si>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</si>
  <si>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</si>
  <si>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</si>
  <si>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</si>
  <si>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</si>
  <si>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</si>
  <si>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</si>
  <si>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</si>
  <si>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</si>
  <si>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</si>
  <si>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</si>
  <si>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</si>
  <si>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</si>
  <si>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</si>
  <si>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</si>
  <si>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</si>
  <si>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</si>
  <si>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</si>
  <si>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</si>
  <si>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</si>
  <si>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</si>
  <si>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</si>
  <si>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</si>
  <si>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</si>
  <si>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</si>
  <si>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</si>
  <si>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</si>
  <si>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</si>
  <si>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</si>
  <si>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</si>
  <si>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</si>
  <si>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</si>
  <si>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</si>
  <si>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</si>
  <si>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</si>
  <si>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</si>
  <si>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</si>
  <si>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</si>
  <si>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</si>
  <si>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</si>
  <si>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</si>
  <si>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</si>
  <si>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</si>
  <si>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</si>
  <si>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</si>
  <si>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</si>
  <si>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</si>
  <si>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</si>
  <si>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</si>
  <si>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</si>
  <si>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</si>
  <si>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</si>
  <si>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</si>
  <si>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</si>
  <si>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</si>
  <si>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</si>
  <si>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</si>
  <si>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</si>
  <si>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</si>
  <si>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</si>
  <si>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</si>
  <si>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</si>
  <si>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</si>
  <si>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</si>
  <si>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</si>
  <si>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</si>
  <si>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</si>
  <si>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</si>
  <si>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</si>
  <si>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</si>
  <si>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</si>
  <si>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</si>
  <si>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</si>
  <si>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</si>
  <si>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</si>
  <si>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</si>
  <si>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</si>
  <si>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</si>
  <si>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</si>
  <si>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</si>
  <si>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</si>
  <si>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</si>
  <si>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</si>
  <si>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</si>
  <si>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</si>
  <si>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</si>
  <si>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</si>
  <si>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</si>
  <si>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</si>
  <si>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</si>
  <si>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</si>
  <si>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</si>
  <si>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</si>
  <si>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</si>
  <si>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</si>
  <si>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</si>
  <si>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</si>
  <si>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</si>
  <si>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</si>
  <si>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</si>
  <si>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</si>
  <si>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</si>
  <si>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</si>
  <si>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</si>
  <si>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</si>
  <si>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</si>
  <si>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</si>
  <si>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</si>
  <si>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</si>
  <si>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</si>
  <si>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</si>
  <si>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</si>
  <si>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</si>
  <si>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</si>
  <si>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</si>
  <si>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</si>
  <si>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</si>
  <si>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</si>
  <si>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</si>
  <si>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</si>
  <si>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</si>
  <si>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</si>
  <si>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</si>
  <si>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</si>
  <si>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</si>
  <si>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</si>
  <si>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</si>
  <si>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</si>
  <si>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</si>
  <si>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</si>
  <si>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</si>
  <si>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</si>
  <si>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</si>
  <si>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</si>
  <si>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</si>
  <si>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</si>
  <si>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</si>
  <si>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</si>
  <si>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</si>
  <si>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</si>
  <si>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</si>
  <si>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</si>
  <si>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</si>
  <si>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</si>
  <si>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</si>
  <si>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</si>
  <si>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</si>
  <si>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</si>
  <si>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</si>
  <si>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</si>
  <si>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</si>
  <si>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</si>
  <si>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</si>
  <si>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</si>
  <si>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</si>
  <si>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</si>
  <si>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</si>
  <si>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</si>
  <si>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</si>
  <si>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</si>
  <si>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</si>
  <si>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</si>
  <si>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</si>
  <si>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</si>
  <si>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</si>
  <si>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</si>
  <si>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</si>
  <si>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</si>
  <si>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</si>
  <si>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</si>
  <si>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</si>
  <si>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</si>
  <si>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</si>
  <si>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</si>
  <si>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</si>
  <si>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</si>
  <si>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</si>
  <si>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</si>
  <si>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</si>
  <si>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</si>
  <si>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</si>
  <si>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</si>
  <si>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</si>
  <si>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</si>
  <si>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</si>
  <si>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</si>
  <si>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</si>
  <si>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</si>
  <si>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</si>
  <si>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</si>
  <si>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</si>
  <si>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</si>
  <si>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</si>
  <si>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</si>
  <si>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</si>
  <si>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</si>
  <si>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</si>
  <si>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</si>
  <si>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</si>
  <si>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</si>
  <si>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</si>
  <si>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</si>
  <si>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</si>
  <si>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</si>
  <si>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</si>
  <si>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</si>
  <si>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</si>
  <si>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</si>
  <si>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</si>
  <si>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</si>
  <si>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</si>
  <si>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</si>
  <si>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</si>
  <si>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</si>
  <si>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</si>
  <si>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</si>
  <si>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</si>
  <si>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</si>
  <si>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</si>
  <si>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</si>
  <si>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</si>
  <si>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</si>
  <si>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</si>
  <si>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</si>
  <si>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</si>
  <si>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</si>
  <si>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</si>
  <si>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</si>
  <si>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</si>
  <si>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</si>
  <si>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</si>
  <si>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</si>
  <si>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</si>
  <si>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</si>
  <si>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</si>
  <si>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</si>
  <si>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</si>
  <si>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</si>
  <si>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</si>
  <si>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</si>
  <si>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</si>
  <si>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</si>
  <si>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</si>
  <si>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</si>
  <si>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</si>
  <si>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</si>
  <si>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</si>
  <si>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</si>
  <si>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</si>
  <si>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</si>
  <si>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</si>
  <si>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</si>
  <si>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</si>
  <si>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</si>
  <si>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</si>
  <si>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</si>
  <si>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</si>
  <si>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</si>
  <si>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</si>
  <si>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</si>
  <si>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</si>
  <si>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</si>
  <si>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</si>
  <si>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</si>
  <si>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</si>
  <si>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</si>
  <si>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</si>
  <si>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</si>
  <si>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</si>
  <si>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</si>
  <si>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</si>
  <si>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</si>
  <si>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</si>
  <si>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</si>
  <si>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</si>
  <si>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</si>
  <si>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</si>
  <si>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</si>
  <si>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</si>
  <si>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</si>
  <si>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</si>
  <si>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</si>
  <si>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</si>
  <si>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</si>
  <si>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</si>
  <si>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</si>
  <si>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</si>
  <si>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</si>
  <si>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</si>
  <si>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</si>
  <si>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</si>
  <si>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</si>
  <si>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</si>
  <si>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</si>
  <si>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</si>
  <si>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</si>
  <si>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</si>
  <si>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</si>
  <si>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</si>
  <si>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</si>
  <si>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</si>
  <si>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</si>
  <si>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</si>
  <si>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</si>
  <si>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</si>
  <si>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</si>
  <si>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</si>
  <si>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</si>
  <si>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</si>
  <si>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</si>
  <si>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</si>
  <si>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</si>
  <si>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</si>
  <si>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</si>
  <si>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</si>
  <si>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</si>
  <si>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</si>
  <si>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</si>
  <si>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</si>
  <si>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</si>
  <si>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</si>
  <si>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</si>
  <si>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</si>
  <si>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</si>
  <si>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</si>
  <si>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</si>
  <si>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</si>
  <si>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</si>
  <si>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</si>
  <si>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</si>
  <si>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</si>
  <si>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</si>
  <si>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</si>
  <si>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</si>
  <si>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</si>
  <si>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</si>
  <si>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</si>
  <si>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</si>
  <si>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</si>
  <si>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</si>
  <si>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</si>
  <si>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</si>
  <si>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</si>
  <si>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</si>
  <si>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</si>
  <si>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</si>
  <si>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</si>
  <si>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</si>
  <si>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</si>
  <si>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</si>
  <si>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</si>
  <si>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</si>
  <si>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</si>
  <si>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</si>
  <si>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</si>
  <si>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</si>
  <si>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</si>
  <si>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</si>
  <si>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</si>
  <si>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</si>
  <si>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</si>
  <si>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</si>
  <si>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</si>
  <si>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</si>
  <si>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</si>
  <si>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</si>
  <si>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</si>
  <si>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</si>
  <si>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</si>
  <si>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</si>
  <si>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</si>
  <si>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</si>
  <si>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</si>
  <si>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</si>
  <si>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</si>
  <si>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</si>
  <si>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</si>
  <si>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</si>
  <si>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</si>
  <si>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</si>
  <si>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</si>
  <si>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</si>
  <si>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</si>
  <si>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</si>
  <si>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</si>
  <si>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</si>
  <si>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</si>
  <si>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</si>
  <si>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</si>
  <si>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</si>
  <si>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</si>
  <si>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</si>
  <si>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</si>
  <si>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</si>
  <si>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</si>
  <si>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</si>
  <si>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</si>
  <si>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</si>
  <si>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</si>
  <si>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</si>
  <si>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</si>
  <si>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</si>
  <si>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</si>
  <si>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</si>
  <si>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</si>
  <si>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</si>
  <si>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</si>
  <si>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</si>
  <si>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</si>
  <si>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</si>
  <si>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</si>
  <si>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</si>
  <si>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</si>
  <si>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</si>
  <si>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</si>
  <si>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</si>
  <si>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</si>
  <si>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</si>
  <si>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</si>
  <si>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</si>
  <si>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</si>
  <si>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</si>
  <si>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</si>
  <si>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</si>
  <si>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</si>
  <si>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</si>
  <si>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</si>
  <si>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</si>
  <si>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</si>
  <si>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</si>
  <si>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</si>
  <si>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</si>
  <si>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</si>
  <si>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</si>
  <si>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</si>
  <si>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</si>
  <si>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</si>
  <si>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</si>
  <si>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</si>
  <si>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</si>
  <si>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</si>
  <si>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</si>
  <si>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</si>
  <si>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</si>
  <si>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</si>
  <si>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</si>
  <si>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</si>
  <si>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</si>
  <si>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</si>
  <si>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</si>
  <si>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</si>
  <si>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</si>
  <si>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</si>
  <si>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</si>
  <si>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</si>
  <si>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</si>
  <si>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</si>
  <si>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</si>
  <si>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</si>
  <si>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</si>
  <si>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</si>
  <si>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</si>
  <si>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</si>
  <si>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</si>
  <si>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</si>
  <si>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</si>
  <si>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</si>
  <si>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</si>
  <si>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</si>
  <si>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</si>
  <si>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</si>
  <si>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</si>
  <si>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</si>
  <si>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</si>
  <si>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</si>
  <si>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</si>
  <si>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</si>
  <si>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</si>
  <si>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</si>
  <si>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</si>
  <si>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</si>
  <si>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</si>
  <si>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</si>
  <si>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</si>
  <si>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</si>
  <si>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</si>
  <si>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</si>
  <si>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</si>
  <si>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</si>
  <si>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</si>
  <si>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</si>
  <si>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</si>
  <si>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</si>
  <si>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</si>
  <si>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</si>
  <si>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</si>
  <si>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</si>
  <si>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</si>
  <si>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</si>
  <si>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</si>
  <si>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</si>
  <si>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</si>
  <si>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</si>
  <si>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</si>
  <si>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</si>
  <si>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</si>
  <si>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</si>
  <si>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</si>
  <si>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</si>
  <si>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</si>
  <si>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</si>
  <si>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</si>
  <si>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</si>
  <si>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</si>
  <si>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</si>
  <si>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</si>
  <si>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</si>
  <si>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</si>
  <si>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</si>
  <si>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</si>
  <si>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</si>
  <si>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</si>
  <si>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</si>
  <si>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</si>
  <si>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</si>
  <si>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</si>
  <si>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</si>
  <si>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</si>
  <si>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</si>
  <si>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</si>
  <si>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</si>
  <si>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</si>
  <si>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</si>
  <si>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</si>
  <si>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</si>
  <si>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</si>
  <si>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</si>
  <si>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</si>
  <si>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</si>
  <si>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</si>
  <si>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</si>
  <si>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</si>
  <si>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</si>
  <si>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</si>
  <si>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</si>
  <si>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</si>
  <si>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</si>
  <si>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</si>
  <si>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</si>
  <si>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</si>
  <si>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</si>
  <si>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</si>
  <si>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</si>
  <si>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</si>
  <si>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</si>
  <si>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</si>
  <si>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</si>
  <si>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</si>
  <si>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</si>
  <si>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</si>
  <si>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</si>
  <si>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</si>
  <si>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</si>
  <si>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</si>
  <si>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</si>
  <si>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</si>
  <si>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</si>
  <si>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</si>
  <si>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</si>
  <si>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</si>
  <si>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</si>
  <si>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</si>
  <si>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</si>
  <si>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</si>
  <si>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</si>
  <si>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</si>
  <si>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</si>
  <si>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</si>
  <si>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</si>
  <si>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</si>
  <si>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</si>
  <si>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</si>
  <si>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</si>
  <si>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</si>
  <si>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</si>
  <si>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</si>
  <si>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</si>
  <si>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</si>
  <si>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</si>
  <si>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</si>
  <si>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</si>
  <si>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</si>
  <si>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</si>
  <si>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</si>
  <si>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</si>
  <si>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</si>
  <si>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</si>
  <si>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</si>
  <si>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</si>
  <si>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</si>
  <si>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</si>
  <si>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</si>
  <si>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</si>
  <si>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</si>
  <si>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</si>
  <si>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</si>
  <si>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</si>
  <si>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</si>
  <si>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</si>
  <si>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</si>
  <si>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</si>
  <si>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</si>
  <si>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</si>
  <si>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</si>
  <si>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</si>
  <si>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</si>
  <si>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</si>
  <si>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</si>
  <si>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</si>
  <si>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</si>
  <si>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</si>
  <si>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</si>
  <si>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</si>
  <si>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</si>
  <si>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</si>
  <si>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</si>
  <si>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</si>
  <si>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</si>
  <si>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</si>
  <si>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</si>
  <si>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</si>
  <si>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</si>
  <si>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</si>
  <si>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</si>
  <si>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</si>
  <si>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</si>
  <si>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</si>
  <si>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</si>
  <si>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</si>
  <si>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</si>
  <si>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</si>
  <si>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</si>
  <si>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</si>
  <si>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</si>
  <si>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</si>
  <si>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</si>
  <si>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</si>
  <si>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</si>
  <si>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</si>
  <si>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</si>
  <si>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</si>
  <si>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</si>
  <si>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</si>
  <si>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</si>
  <si>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</si>
  <si>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</si>
  <si>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</si>
  <si>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</si>
  <si>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</si>
  <si>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</si>
  <si>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</si>
  <si>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</si>
  <si>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</si>
  <si>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</si>
  <si>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</si>
  <si>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</si>
  <si>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</si>
  <si>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</si>
  <si>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</si>
  <si>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</si>
  <si>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</si>
  <si>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</si>
  <si>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</si>
  <si>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</si>
  <si>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</si>
  <si>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</si>
  <si>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</si>
  <si>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</si>
  <si>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</si>
  <si>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</si>
  <si>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</si>
  <si>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</si>
  <si>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</si>
  <si>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</si>
  <si>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</si>
  <si>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</si>
  <si>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</si>
  <si>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</si>
  <si>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</si>
  <si>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</si>
  <si>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</si>
  <si>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</si>
  <si>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</si>
  <si>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</si>
  <si>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</si>
  <si>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</si>
  <si>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</si>
  <si>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</si>
  <si>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</si>
  <si>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</si>
  <si>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</si>
  <si>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</si>
  <si>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</si>
  <si>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</si>
  <si>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</si>
  <si>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</si>
  <si>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</si>
  <si>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</si>
  <si>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</si>
  <si>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</si>
  <si>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</si>
  <si>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</si>
  <si>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</si>
  <si>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</si>
  <si>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</si>
  <si>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</si>
  <si>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</si>
  <si>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</si>
  <si>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</si>
  <si>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</si>
  <si>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</si>
  <si>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</si>
  <si>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</si>
  <si>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</si>
  <si>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</si>
  <si>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</si>
  <si>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</si>
  <si>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</si>
  <si>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</si>
  <si>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</si>
  <si>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</si>
  <si>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</si>
  <si>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</si>
  <si>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</si>
  <si>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</si>
  <si>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</si>
  <si>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</si>
  <si>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</si>
  <si>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</si>
  <si>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</si>
  <si>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</si>
  <si>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</si>
  <si>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</si>
  <si>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</si>
  <si>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</si>
  <si>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</si>
  <si>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</si>
  <si>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</si>
  <si>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</si>
  <si>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</si>
  <si>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</si>
  <si>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</si>
  <si>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</si>
  <si>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</si>
  <si>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</si>
  <si>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</si>
  <si>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</si>
  <si>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</si>
  <si>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</si>
  <si>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</si>
  <si>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</si>
  <si>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</si>
  <si>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</si>
  <si>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</si>
  <si>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</si>
  <si>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</si>
  <si>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</si>
  <si>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</si>
  <si>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</si>
  <si>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</si>
  <si>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</si>
  <si>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</si>
  <si>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</si>
  <si>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</si>
  <si>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</si>
  <si>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</si>
  <si>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</si>
  <si>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</si>
  <si>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</si>
  <si>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</si>
  <si>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</si>
  <si>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</si>
  <si>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</si>
  <si>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</si>
  <si>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</si>
  <si>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</si>
  <si>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</si>
  <si>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</si>
  <si>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</si>
  <si>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</si>
  <si>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</si>
  <si>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</si>
  <si>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</si>
  <si>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</si>
  <si>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</si>
  <si>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</si>
  <si>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</si>
  <si>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</si>
  <si>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</si>
  <si>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</si>
  <si>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</si>
  <si>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</si>
  <si>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</si>
  <si>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</si>
  <si>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</si>
  <si>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</si>
  <si>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</si>
  <si>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</si>
  <si>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</si>
  <si>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</si>
  <si>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</si>
  <si>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</si>
  <si>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</si>
  <si>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</si>
  <si>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</si>
  <si>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</si>
  <si>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</si>
  <si>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</si>
  <si>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</si>
  <si>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</si>
  <si>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</si>
  <si>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</si>
  <si>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</si>
  <si>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</si>
  <si>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</si>
  <si>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</si>
  <si>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</si>
  <si>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</si>
  <si>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</si>
  <si>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</si>
  <si>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</si>
  <si>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</si>
  <si>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</si>
  <si>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</si>
  <si>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</si>
  <si>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</si>
  <si>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</si>
  <si>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</si>
  <si>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</si>
  <si>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</si>
  <si>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</si>
  <si>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</si>
  <si>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</si>
  <si>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</si>
  <si>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</si>
  <si>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</si>
  <si>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</si>
  <si>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</si>
  <si>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</si>
  <si>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</si>
  <si>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</si>
  <si>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</si>
  <si>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</si>
  <si>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</si>
  <si>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</si>
  <si>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</si>
  <si>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</si>
  <si>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</si>
  <si>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</si>
  <si>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</si>
  <si>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</si>
  <si>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</si>
  <si>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</si>
  <si>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</si>
  <si>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</si>
  <si>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</si>
  <si>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</si>
  <si>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</si>
  <si>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</si>
  <si>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</si>
  <si>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</si>
  <si>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</si>
  <si>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</si>
  <si>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</si>
  <si>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</si>
  <si>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</si>
  <si>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</si>
  <si>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</si>
  <si>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</si>
  <si>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</si>
  <si>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</si>
  <si>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</si>
  <si>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</si>
  <si>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</si>
  <si>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</si>
  <si>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</si>
  <si>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</si>
  <si>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</si>
  <si>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</si>
  <si>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</si>
  <si>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</si>
  <si>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</si>
  <si>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</si>
  <si>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</si>
  <si>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</si>
  <si>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</si>
  <si>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</si>
  <si>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</si>
  <si>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</si>
  <si>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</si>
  <si>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</si>
  <si>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</si>
  <si>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</si>
  <si>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</si>
  <si>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</si>
  <si>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</si>
  <si>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</si>
  <si>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</si>
  <si>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</si>
  <si>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</si>
  <si>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</si>
  <si>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</si>
  <si>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</si>
  <si>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</si>
  <si>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</si>
  <si>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</si>
  <si>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</si>
  <si>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</si>
  <si>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</si>
  <si>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</si>
  <si>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</si>
  <si>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</si>
  <si>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</si>
  <si>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</si>
  <si>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</si>
  <si>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</si>
  <si>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</si>
  <si>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</si>
  <si>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</si>
  <si>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</si>
  <si>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</si>
  <si>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</si>
  <si>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</si>
  <si>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</si>
  <si>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</si>
  <si>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</si>
  <si>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</si>
  <si>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</si>
  <si>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</si>
  <si>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</si>
  <si>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</si>
  <si>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</si>
  <si>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</si>
  <si>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</si>
  <si>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</si>
  <si>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</si>
  <si>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</si>
  <si>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</si>
  <si>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</si>
  <si>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</si>
  <si>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</si>
  <si>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</si>
  <si>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</si>
  <si>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</si>
  <si>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</si>
  <si>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</si>
  <si>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</si>
  <si>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</si>
  <si>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</si>
  <si>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</si>
  <si>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</si>
  <si>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</si>
  <si>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</si>
  <si>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</si>
  <si>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</si>
  <si>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</si>
  <si>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</si>
  <si>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</si>
  <si>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</si>
  <si>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</si>
  <si>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</si>
  <si>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</si>
  <si>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</si>
  <si>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</si>
  <si>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</si>
  <si>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</si>
  <si>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</si>
  <si>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</si>
  <si>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</si>
  <si>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</si>
  <si>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</si>
  <si>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</si>
  <si>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</si>
  <si>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</si>
  <si>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</si>
  <si>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</si>
  <si>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</si>
  <si>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</si>
  <si>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</si>
  <si>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</si>
  <si>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</si>
  <si>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</si>
  <si>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</si>
  <si>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</si>
  <si>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</si>
  <si>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</si>
  <si>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</si>
  <si>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</si>
  <si>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</si>
  <si>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</si>
  <si>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</si>
  <si>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</si>
  <si>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</si>
  <si>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</si>
  <si>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</si>
  <si>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</si>
  <si>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</si>
  <si>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</si>
  <si>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</si>
  <si>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</si>
  <si>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</si>
  <si>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</si>
  <si>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</si>
  <si>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</si>
  <si>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</si>
  <si>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</si>
  <si>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</si>
  <si>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</si>
  <si>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</si>
  <si>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</si>
  <si>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</si>
  <si>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</si>
  <si>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</si>
  <si>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</si>
  <si>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</si>
  <si>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</si>
  <si>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</si>
  <si>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</si>
  <si>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</si>
  <si>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</si>
  <si>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</si>
  <si>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</si>
  <si>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</si>
  <si>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</si>
  <si>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</si>
  <si>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</si>
  <si>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</si>
  <si>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</si>
  <si>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</si>
  <si>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</si>
  <si>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</si>
  <si>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</si>
  <si>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</si>
  <si>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</si>
  <si>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</si>
  <si>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</si>
  <si>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</si>
  <si>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</si>
  <si>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</si>
  <si>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</si>
  <si>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</si>
  <si>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</si>
  <si>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</si>
  <si>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</si>
  <si>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</si>
  <si>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</si>
  <si>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</si>
  <si>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</si>
  <si>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</si>
  <si>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</si>
  <si>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</si>
  <si>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</si>
  <si>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</si>
  <si>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</si>
  <si>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</si>
  <si>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</si>
  <si>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</si>
  <si>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</si>
  <si>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</si>
  <si>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</si>
  <si>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</si>
  <si>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</si>
  <si>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</si>
  <si>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</si>
  <si>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</si>
  <si>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</si>
  <si>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</si>
  <si>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</si>
  <si>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</si>
  <si>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</si>
  <si>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</si>
  <si>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</si>
  <si>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</si>
  <si>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</si>
  <si>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</si>
  <si>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</si>
  <si>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</si>
  <si>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</si>
  <si>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</si>
  <si>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</si>
  <si>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</si>
  <si>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</si>
  <si>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</si>
  <si>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</si>
  <si>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</si>
  <si>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</si>
  <si>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</si>
  <si>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</si>
  <si>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</si>
  <si>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</si>
  <si>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</si>
  <si>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</si>
  <si>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</si>
  <si>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</si>
  <si>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</si>
  <si>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</si>
  <si>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</si>
  <si>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</si>
  <si>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</si>
  <si>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</si>
  <si>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</si>
  <si>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</si>
  <si>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</si>
  <si>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</si>
  <si>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</si>
  <si>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</si>
  <si>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</si>
  <si>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</si>
  <si>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</si>
  <si>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</si>
  <si>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</si>
  <si>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</si>
  <si>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</si>
  <si>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</si>
  <si>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</si>
  <si>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</si>
  <si>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</si>
  <si>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</si>
  <si>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</si>
  <si>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</si>
  <si>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</si>
  <si>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</si>
  <si>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</si>
  <si>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</si>
  <si>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</si>
  <si>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</si>
  <si>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</si>
  <si>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</si>
  <si>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</si>
  <si>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</si>
  <si>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</si>
  <si>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</si>
  <si>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</si>
  <si>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</si>
  <si>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</si>
  <si>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</si>
  <si>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</si>
  <si>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</si>
  <si>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</si>
  <si>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</si>
  <si>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</si>
  <si>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</si>
  <si>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</si>
  <si>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</si>
  <si>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</si>
  <si>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</si>
  <si>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</si>
  <si>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</si>
  <si>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</si>
  <si>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</si>
  <si>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</si>
  <si>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</si>
  <si>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</si>
  <si>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</si>
  <si>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</si>
  <si>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</si>
  <si>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</si>
  <si>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</si>
  <si>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</si>
  <si>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</si>
  <si>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</si>
  <si>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</si>
  <si>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</si>
  <si>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</si>
  <si>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</si>
  <si>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</si>
  <si>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</si>
  <si>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</si>
  <si>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</si>
  <si>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</si>
  <si>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</si>
  <si>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</si>
  <si>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</si>
  <si>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</si>
  <si>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</si>
  <si>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</si>
  <si>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</si>
  <si>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</si>
  <si>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</si>
  <si>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</si>
  <si>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</si>
  <si>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</si>
  <si>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</si>
  <si>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</si>
  <si>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</si>
  <si>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</si>
  <si>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</si>
  <si>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</si>
  <si>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</si>
  <si>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</si>
  <si>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</si>
  <si>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</si>
  <si>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</si>
  <si>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</si>
  <si>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</si>
  <si>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</si>
  <si>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</si>
  <si>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</si>
  <si>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</si>
  <si>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</si>
  <si>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</si>
  <si>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</si>
  <si>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</si>
  <si>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</si>
  <si>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</si>
  <si>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</si>
  <si>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</si>
  <si>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</si>
  <si>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</si>
  <si>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</si>
  <si>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</si>
  <si>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</si>
  <si>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</si>
  <si>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</si>
  <si>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</si>
  <si>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</si>
  <si>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</si>
  <si>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</si>
  <si>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</si>
  <si>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</si>
  <si>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</si>
  <si>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</si>
  <si>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</si>
  <si>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</si>
  <si>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</si>
  <si>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</si>
  <si>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</si>
  <si>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</si>
  <si>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</si>
  <si>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</si>
  <si>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</si>
  <si>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</si>
  <si>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</si>
  <si>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</si>
  <si>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</si>
  <si>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</si>
  <si>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</si>
  <si>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</si>
  <si>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</si>
  <si>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</si>
  <si>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</si>
  <si>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</si>
  <si>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</si>
  <si>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</si>
  <si>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</si>
  <si>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</si>
  <si>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</si>
  <si>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</si>
  <si>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</si>
  <si>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</si>
  <si>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</si>
  <si>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</si>
  <si>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</si>
  <si>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</si>
  <si>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</si>
  <si>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</si>
  <si>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</si>
  <si>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</si>
  <si>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</si>
  <si>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</si>
  <si>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</si>
  <si>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</si>
  <si>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</si>
  <si>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</si>
  <si>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</si>
  <si>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</si>
  <si>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</si>
  <si>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</si>
  <si>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</si>
  <si>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</si>
  <si>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</si>
  <si>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</si>
  <si>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</si>
  <si>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</si>
  <si>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</si>
  <si>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</si>
  <si>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</si>
  <si>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</si>
  <si>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</si>
  <si>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</si>
  <si>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</si>
  <si>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</si>
  <si>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</si>
  <si>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</si>
  <si>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</si>
  <si>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</si>
  <si>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</si>
  <si>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</si>
  <si>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</si>
  <si>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</si>
  <si>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</si>
  <si>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</si>
  <si>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</si>
  <si>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</si>
  <si>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</si>
  <si>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</si>
  <si>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</si>
  <si>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</si>
  <si>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</si>
  <si>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</si>
  <si>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</si>
  <si>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</si>
  <si>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</si>
  <si>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</si>
  <si>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</si>
  <si>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</si>
  <si>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</si>
  <si>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</si>
  <si>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</si>
  <si>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</si>
  <si>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</si>
  <si>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</si>
  <si>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</si>
  <si>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</si>
  <si>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</si>
  <si>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</si>
  <si>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</si>
  <si>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</si>
  <si>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</si>
  <si>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</si>
  <si>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</si>
  <si>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</si>
  <si>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</si>
  <si>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</si>
  <si>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</si>
  <si>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</si>
  <si>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</si>
  <si>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</si>
  <si>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</si>
  <si>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</si>
  <si>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</si>
  <si>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</si>
  <si>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</si>
  <si>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</si>
  <si>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</si>
  <si>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</si>
  <si>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</si>
  <si>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</si>
  <si>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</si>
  <si>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</si>
  <si>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</si>
  <si>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</si>
  <si>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</si>
  <si>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</si>
  <si>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</si>
  <si>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</si>
  <si>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</si>
  <si>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</si>
  <si>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</si>
  <si>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</si>
  <si>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</si>
  <si>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</si>
  <si>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</si>
  <si>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</si>
  <si>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</si>
  <si>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</si>
  <si>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</si>
  <si>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</si>
  <si>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</si>
  <si>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</si>
  <si>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</si>
  <si>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</si>
  <si>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</si>
  <si>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</si>
  <si>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</si>
  <si>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</si>
  <si>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</si>
  <si>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</si>
  <si>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</si>
  <si>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</si>
  <si>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</si>
  <si>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</si>
  <si>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</si>
  <si>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</si>
  <si>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</si>
  <si>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</si>
  <si>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</si>
  <si>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</si>
  <si>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</si>
  <si>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</si>
  <si>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</si>
  <si>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</si>
  <si>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</si>
  <si>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</si>
  <si>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</si>
  <si>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</si>
  <si>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</si>
  <si>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</si>
  <si>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</si>
  <si>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</si>
  <si>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</si>
  <si>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</si>
  <si>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</si>
  <si>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</si>
  <si>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</si>
  <si>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</si>
  <si>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</si>
  <si>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</si>
  <si>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</si>
  <si>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</si>
  <si>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</si>
  <si>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</si>
  <si>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</si>
  <si>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</si>
  <si>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</si>
  <si>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</si>
  <si>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</si>
  <si>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</si>
  <si>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</si>
  <si>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</si>
  <si>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</si>
  <si>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</si>
  <si>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</si>
  <si>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</si>
  <si>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</si>
  <si>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</si>
  <si>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</si>
  <si>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</si>
  <si>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</si>
  <si>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</si>
  <si>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</si>
  <si>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</si>
  <si>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</si>
  <si>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</si>
  <si>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</si>
  <si>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</si>
  <si>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</si>
  <si>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</si>
  <si>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</si>
  <si>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</si>
  <si>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</si>
  <si>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</si>
  <si>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</si>
  <si>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</si>
  <si>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</si>
  <si>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</si>
  <si>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</si>
  <si>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</si>
  <si>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</si>
  <si>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</si>
  <si>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</si>
  <si>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</si>
  <si>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</si>
  <si>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</si>
  <si>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</si>
  <si>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</si>
  <si>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</si>
  <si>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</si>
  <si>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</si>
  <si>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</si>
  <si>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</si>
  <si>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</si>
  <si>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</si>
  <si>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</si>
  <si>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</si>
  <si>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</si>
  <si>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</si>
  <si>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</si>
  <si>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</si>
  <si>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</si>
  <si>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</si>
  <si>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</si>
  <si>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</si>
  <si>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</si>
  <si>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</si>
  <si>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</si>
  <si>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</si>
  <si>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</si>
  <si>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</si>
  <si>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</si>
  <si>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</si>
  <si>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</si>
  <si>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</si>
  <si>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</si>
  <si>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</si>
  <si>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</si>
  <si>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</si>
  <si>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</si>
  <si>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</si>
  <si>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</si>
  <si>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</si>
  <si>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</si>
  <si>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</si>
  <si>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</si>
  <si>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</si>
  <si>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</si>
  <si>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</si>
  <si>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</si>
  <si>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</si>
  <si>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</si>
  <si>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</si>
  <si>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</si>
  <si>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</si>
  <si>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</si>
  <si>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</si>
  <si>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</si>
  <si>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</si>
  <si>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</si>
  <si>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</si>
  <si>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</si>
  <si>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</si>
  <si>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</si>
  <si>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</si>
  <si>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</si>
  <si>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</si>
  <si>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</si>
  <si>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</si>
  <si>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</si>
  <si>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</si>
  <si>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</si>
  <si>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</si>
  <si>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</si>
  <si>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</si>
  <si>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</si>
  <si>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</si>
  <si>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</si>
  <si>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</si>
  <si>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</si>
  <si>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</si>
  <si>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</si>
  <si>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</si>
  <si>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</si>
  <si>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</si>
  <si>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</si>
  <si>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</si>
  <si>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</si>
  <si>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</si>
  <si>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</si>
  <si>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</si>
  <si>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</si>
  <si>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</si>
  <si>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</si>
  <si>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</si>
  <si>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</si>
  <si>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</si>
  <si>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</si>
  <si>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</si>
  <si>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</si>
  <si>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</si>
  <si>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</si>
  <si>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</si>
  <si>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</si>
  <si>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</si>
  <si>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</si>
  <si>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</si>
  <si>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</si>
  <si>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</si>
  <si>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</si>
  <si>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</si>
  <si>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</si>
  <si>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</si>
  <si>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</si>
  <si>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</si>
  <si>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</si>
  <si>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</si>
  <si>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</si>
  <si>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</si>
  <si>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</si>
  <si>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</si>
  <si>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</si>
  <si>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</si>
  <si>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</si>
  <si>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</si>
  <si>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</si>
  <si>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</si>
  <si>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</si>
  <si>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</si>
  <si>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</si>
  <si>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</si>
  <si>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</si>
  <si>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</si>
  <si>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</si>
  <si>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</si>
  <si>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</si>
  <si>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</si>
  <si>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</si>
  <si>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</si>
  <si>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</si>
  <si>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</si>
  <si>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</si>
  <si>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</si>
  <si>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</si>
  <si>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</si>
  <si>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</si>
  <si>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</si>
  <si>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</si>
  <si>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</si>
  <si>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</si>
  <si>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</si>
  <si>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</si>
  <si>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</si>
  <si>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</si>
  <si>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</si>
  <si>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</si>
  <si>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</si>
  <si>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</si>
  <si>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</si>
  <si>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</si>
  <si>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</si>
  <si>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</si>
  <si>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</si>
  <si>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</si>
  <si>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</si>
  <si>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</si>
  <si>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</si>
  <si>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</si>
  <si>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</si>
  <si>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</si>
  <si>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</si>
  <si>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</si>
  <si>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</si>
  <si>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</si>
  <si>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</si>
  <si>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</si>
  <si>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</si>
  <si>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</si>
  <si>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</si>
  <si>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</si>
  <si>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</si>
  <si>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</si>
  <si>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</si>
  <si>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</si>
  <si>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</si>
  <si>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</si>
  <si>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</si>
  <si>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</si>
  <si>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</si>
  <si>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</si>
  <si>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</si>
  <si>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</si>
  <si>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</si>
  <si>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</si>
  <si>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</si>
  <si>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</si>
  <si>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</si>
  <si>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</si>
  <si>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</si>
  <si>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</si>
  <si>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</si>
  <si>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</si>
  <si>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</si>
  <si>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</si>
  <si>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</si>
  <si>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</si>
  <si>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</si>
  <si>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</si>
  <si>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</si>
  <si>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</si>
  <si>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</si>
  <si>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</si>
  <si>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</si>
  <si>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</si>
  <si>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</si>
  <si>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</si>
  <si>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</si>
  <si>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</si>
  <si>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</si>
  <si>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</si>
  <si>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</si>
  <si>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</si>
  <si>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</si>
  <si>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</si>
  <si>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</si>
  <si>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</si>
  <si>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</si>
  <si>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</si>
  <si>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</si>
  <si>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</si>
  <si>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</si>
  <si>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</si>
  <si>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</si>
  <si>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</si>
  <si>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</si>
  <si>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</si>
  <si>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</si>
  <si>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</si>
  <si>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</si>
  <si>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</si>
  <si>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</si>
  <si>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</si>
  <si>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</si>
  <si>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</si>
  <si>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</si>
  <si>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</si>
  <si>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</si>
  <si>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</si>
  <si>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</si>
  <si>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</si>
  <si>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</si>
  <si>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</si>
  <si>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</si>
  <si>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</si>
  <si>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</si>
  <si>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</si>
  <si>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</si>
  <si>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</si>
  <si>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</si>
  <si>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</si>
  <si>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</si>
  <si>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</si>
  <si>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</si>
  <si>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</si>
  <si>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</si>
  <si>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</si>
  <si>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</si>
  <si>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</si>
  <si>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</si>
  <si>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</si>
  <si>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</si>
  <si>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</si>
  <si>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</si>
  <si>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</si>
  <si>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</si>
  <si>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</si>
  <si>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</si>
  <si>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</si>
  <si>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</si>
  <si>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</si>
  <si>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</si>
  <si>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</si>
  <si>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</si>
  <si>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</si>
  <si>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</si>
  <si>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</si>
  <si>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</si>
  <si>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</si>
  <si>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</si>
  <si>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</si>
  <si>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</si>
  <si>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</si>
  <si>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</si>
  <si>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</si>
  <si>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</si>
  <si>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</si>
  <si>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</si>
  <si>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</si>
  <si>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</si>
  <si>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</si>
  <si>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</si>
  <si>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</si>
  <si>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</si>
  <si>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</si>
  <si>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</si>
  <si>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</si>
  <si>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</si>
  <si>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</si>
  <si>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</si>
  <si>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</si>
  <si>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</si>
  <si>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</si>
  <si>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</si>
  <si>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</si>
  <si>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</si>
  <si>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</si>
  <si>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</si>
  <si>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</si>
  <si>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</si>
  <si>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</si>
  <si>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</si>
  <si>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</si>
  <si>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</si>
  <si>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</si>
  <si>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</si>
  <si>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</si>
  <si>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</si>
  <si>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</si>
  <si>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</si>
  <si>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</si>
  <si>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</si>
  <si>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</si>
  <si>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</si>
  <si>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</si>
  <si>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</si>
  <si>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</si>
  <si>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</si>
  <si>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</si>
  <si>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</si>
  <si>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</si>
  <si>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</si>
  <si>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</si>
  <si>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</si>
  <si>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</si>
  <si>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</si>
  <si>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</si>
  <si>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</si>
  <si>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</si>
  <si>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</si>
  <si>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</si>
  <si>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</si>
  <si>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</si>
  <si>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</si>
  <si>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</si>
  <si>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</si>
  <si>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</si>
  <si>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</si>
  <si>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</si>
  <si>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</si>
  <si>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</si>
  <si>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</si>
  <si>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</si>
  <si>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</si>
  <si>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</si>
  <si>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</si>
  <si>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</si>
  <si>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</si>
  <si>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</si>
  <si>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</si>
  <si>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</si>
  <si>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</si>
  <si>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</si>
  <si>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</si>
  <si>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</si>
  <si>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</si>
  <si>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</si>
  <si>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</si>
  <si>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</si>
  <si>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</si>
  <si>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</si>
  <si>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</si>
  <si>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</si>
  <si>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</si>
  <si>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</si>
  <si>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</si>
  <si>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</si>
  <si>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</si>
  <si>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</si>
  <si>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</si>
  <si>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</si>
  <si>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</si>
  <si>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</si>
  <si>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</si>
  <si>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</si>
  <si>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</si>
  <si>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</si>
  <si>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</si>
  <si>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</si>
  <si>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</si>
  <si>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</si>
  <si>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</si>
  <si>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</si>
  <si>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</si>
  <si>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</si>
  <si>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</si>
  <si>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</si>
  <si>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</si>
  <si>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</si>
  <si>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</si>
  <si>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</si>
  <si>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</si>
  <si>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</si>
  <si>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</si>
  <si>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</si>
  <si>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</si>
  <si>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</si>
  <si>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</si>
  <si>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</si>
  <si>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</si>
  <si>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</si>
  <si>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</si>
  <si>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</si>
  <si>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</si>
  <si>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</si>
  <si>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</si>
  <si>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</si>
  <si>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</si>
  <si>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</si>
  <si>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</si>
  <si>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</si>
  <si>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</si>
  <si>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</si>
  <si>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</si>
  <si>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</si>
  <si>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</si>
  <si>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</si>
  <si>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</si>
  <si>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</si>
  <si>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</si>
  <si>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</si>
  <si>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</si>
  <si>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</si>
  <si>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</si>
  <si>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</si>
  <si>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</si>
  <si>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</si>
  <si>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</si>
  <si>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</si>
  <si>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</si>
  <si>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</si>
  <si>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</si>
  <si>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</si>
  <si>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</si>
  <si>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</si>
  <si>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</si>
  <si>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</si>
  <si>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</si>
  <si>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</si>
  <si>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</si>
  <si>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</si>
  <si>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</si>
  <si>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</si>
  <si>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</si>
  <si>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</si>
  <si>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</si>
  <si>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</si>
  <si>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</si>
  <si>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</si>
  <si>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</si>
  <si>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</si>
  <si>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</si>
  <si>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</si>
  <si>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</si>
  <si>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</si>
  <si>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</si>
  <si>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</si>
  <si>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</si>
  <si>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</si>
  <si>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</si>
  <si>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</si>
  <si>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</si>
  <si>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</si>
  <si>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</si>
  <si>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</si>
  <si>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</si>
  <si>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</si>
  <si>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</si>
  <si>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</si>
  <si>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</si>
  <si>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</si>
  <si>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</si>
  <si>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</si>
  <si>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</si>
  <si>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</si>
  <si>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</si>
  <si>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</si>
  <si>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</si>
  <si>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</si>
  <si>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</si>
  <si>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</si>
  <si>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</si>
  <si>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</si>
  <si>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</si>
  <si>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</si>
  <si>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</si>
  <si>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</si>
  <si>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</si>
  <si>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</si>
  <si>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</si>
  <si>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</si>
  <si>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</si>
  <si>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</si>
  <si>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</si>
  <si>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</si>
  <si>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</si>
  <si>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</si>
  <si>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</si>
  <si>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</si>
  <si>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</si>
  <si>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</si>
  <si>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</si>
  <si>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</si>
  <si>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</si>
  <si>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</si>
  <si>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</si>
  <si>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</si>
  <si>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</si>
  <si>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</si>
  <si>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</si>
  <si>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</si>
  <si>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</si>
  <si>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</si>
  <si>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</si>
  <si>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</si>
  <si>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</si>
  <si>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</si>
  <si>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</si>
  <si>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</si>
  <si>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</si>
  <si>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</si>
  <si>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</si>
  <si>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</si>
  <si>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</si>
  <si>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</si>
  <si>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</si>
  <si>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</si>
  <si>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</si>
  <si>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</si>
  <si>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</si>
  <si>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</si>
  <si>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</si>
  <si>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</si>
  <si>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</si>
  <si>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</si>
  <si>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</si>
  <si>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</si>
  <si>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</si>
  <si>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</si>
  <si>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</si>
  <si>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</si>
  <si>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</si>
  <si>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</si>
  <si>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</si>
  <si>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</si>
  <si>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</si>
  <si>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</si>
  <si>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</si>
  <si>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</si>
  <si>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</si>
  <si>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</si>
  <si>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</si>
  <si>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</si>
  <si>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</si>
  <si>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</si>
  <si>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</si>
  <si>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</si>
  <si>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</si>
  <si>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</si>
  <si>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</si>
  <si>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</si>
  <si>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</si>
  <si>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</si>
  <si>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</si>
  <si>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</si>
  <si>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</si>
  <si>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</si>
  <si>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</si>
  <si>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</si>
  <si>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</si>
  <si>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</si>
  <si>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</si>
  <si>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</si>
  <si>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</si>
  <si>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</si>
  <si>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</si>
  <si>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</si>
  <si>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</si>
  <si>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</si>
  <si>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</si>
  <si>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</si>
  <si>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</si>
  <si>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</si>
  <si>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</si>
  <si>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</si>
  <si>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</si>
  <si>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</si>
  <si>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</si>
  <si>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</si>
  <si>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</si>
  <si>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</si>
  <si>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</si>
  <si>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</si>
  <si>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</si>
  <si>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</si>
  <si>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</si>
  <si>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</si>
  <si>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</si>
  <si>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</si>
  <si>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</si>
  <si>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</si>
  <si>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</si>
  <si>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</si>
  <si>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</si>
  <si>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</si>
  <si>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</si>
  <si>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</si>
  <si>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</si>
  <si>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</si>
  <si>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</si>
  <si>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</si>
  <si>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</si>
  <si>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</si>
  <si>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</si>
  <si>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</si>
  <si>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</si>
  <si>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</si>
  <si>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</si>
  <si>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</si>
  <si>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</si>
  <si>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</si>
  <si>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</si>
  <si>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</si>
  <si>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</si>
  <si>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</si>
  <si>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</si>
  <si>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</si>
  <si>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</si>
  <si>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</si>
  <si>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</si>
  <si>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</si>
  <si>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</si>
  <si>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</si>
  <si>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</si>
  <si>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</si>
  <si>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</si>
  <si>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</si>
  <si>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</si>
  <si>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</si>
  <si>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</si>
  <si>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</si>
  <si>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</si>
  <si>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</si>
  <si>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</si>
  <si>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</si>
  <si>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</si>
  <si>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</si>
  <si>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</si>
  <si>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</si>
  <si>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</si>
  <si>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</si>
  <si>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</si>
  <si>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</si>
  <si>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</si>
  <si>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</si>
  <si>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</si>
  <si>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</si>
  <si>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</si>
  <si>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</si>
  <si>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</si>
  <si>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</si>
  <si>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</si>
  <si>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</si>
  <si>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</si>
  <si>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</si>
  <si>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</si>
  <si>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</si>
  <si>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</si>
  <si>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</si>
  <si>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</si>
  <si>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</si>
  <si>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</si>
  <si>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</si>
  <si>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</si>
  <si>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</si>
  <si>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</si>
  <si>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</si>
  <si>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</si>
  <si>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</si>
  <si>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</si>
  <si>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</si>
  <si>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</si>
  <si>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</si>
  <si>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</si>
  <si>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</si>
  <si>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</si>
  <si>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</si>
  <si>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</si>
  <si>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</si>
  <si>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</si>
  <si>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</si>
  <si>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</si>
  <si>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</si>
  <si>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</si>
  <si>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</si>
  <si>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</si>
  <si>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</si>
  <si>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</si>
  <si>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</si>
  <si>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</si>
  <si>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</si>
  <si>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</si>
  <si>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</si>
  <si>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</si>
  <si>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</si>
  <si>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</si>
  <si>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</si>
  <si>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</si>
  <si>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</si>
  <si>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</si>
  <si>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</si>
  <si>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</si>
  <si>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</si>
  <si>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</si>
  <si>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</si>
  <si>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</si>
  <si>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</si>
  <si>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</si>
  <si>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</si>
  <si>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</si>
  <si>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</si>
  <si>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</si>
  <si>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</si>
  <si>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</si>
  <si>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</si>
  <si>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</si>
  <si>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</si>
  <si>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</si>
  <si>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</si>
  <si>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</si>
  <si>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</si>
  <si>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</si>
  <si>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</si>
  <si>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</si>
  <si>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</si>
  <si>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</si>
  <si>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</si>
  <si>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</si>
  <si>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</si>
  <si>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</si>
  <si>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</si>
  <si>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</si>
  <si>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</si>
  <si>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</si>
  <si>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</si>
  <si>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</si>
  <si>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</si>
  <si>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</si>
  <si>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</si>
  <si>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</si>
  <si>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</si>
  <si>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</si>
  <si>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</si>
  <si>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</si>
  <si>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</si>
  <si>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</si>
  <si>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</si>
  <si>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</si>
  <si>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</si>
  <si>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</si>
  <si>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</si>
  <si>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</si>
  <si>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</si>
  <si>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</si>
  <si>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</si>
  <si>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</si>
  <si>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</si>
  <si>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</si>
  <si>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</si>
  <si>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</si>
  <si>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</si>
  <si>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</si>
  <si>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</si>
  <si>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</si>
  <si>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</si>
  <si>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</si>
  <si>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</si>
  <si>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</si>
  <si>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</si>
  <si>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</si>
  <si>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</si>
  <si>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</si>
  <si>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</si>
  <si>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</si>
  <si>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</si>
  <si>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</si>
  <si>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</si>
  <si>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</si>
  <si>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</si>
  <si>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</si>
  <si>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</si>
  <si>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</si>
  <si>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</si>
  <si>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</si>
  <si>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</si>
  <si>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</si>
  <si>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</si>
  <si>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</si>
  <si>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</si>
  <si>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</si>
  <si>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</si>
  <si>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</si>
  <si>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</si>
  <si>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</si>
  <si>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</si>
  <si>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</si>
  <si>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</si>
  <si>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</si>
  <si>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</si>
  <si>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</si>
  <si>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</si>
  <si>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</si>
  <si>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</si>
  <si>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</si>
  <si>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</si>
  <si>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</si>
  <si>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</si>
  <si>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</si>
  <si>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</si>
  <si>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</si>
  <si>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</si>
  <si>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</si>
  <si>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</si>
  <si>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</si>
  <si>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</si>
  <si>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</si>
  <si>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</si>
  <si>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</si>
  <si>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</si>
  <si>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</si>
  <si>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</si>
  <si>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</si>
  <si>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</si>
  <si>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</si>
  <si>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</si>
  <si>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</si>
  <si>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</si>
  <si>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</si>
  <si>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</si>
  <si>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</si>
  <si>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</si>
  <si>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</si>
  <si>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</si>
  <si>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</si>
  <si>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</si>
  <si>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</si>
  <si>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</si>
  <si>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</si>
  <si>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</si>
  <si>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</si>
  <si>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</si>
  <si>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</si>
  <si>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</si>
  <si>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</si>
  <si>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</si>
  <si>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</si>
  <si>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</si>
  <si>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</si>
  <si>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</si>
  <si>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</si>
  <si>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</si>
  <si>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</si>
  <si>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</si>
  <si>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</si>
  <si>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</si>
  <si>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</si>
  <si>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</si>
  <si>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</si>
  <si>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</si>
  <si>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</si>
  <si>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</si>
  <si>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</si>
  <si>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</si>
  <si>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</si>
  <si>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</si>
  <si>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</si>
  <si>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</si>
  <si>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</si>
  <si>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</si>
  <si>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</si>
  <si>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</si>
  <si>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</si>
  <si>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</si>
  <si>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</si>
  <si>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</si>
  <si>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</si>
  <si>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</si>
  <si>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</si>
  <si>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</si>
  <si>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</si>
  <si>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</si>
  <si>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</si>
  <si>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</si>
  <si>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</si>
  <si>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</si>
  <si>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</si>
  <si>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</si>
  <si>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</si>
  <si>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</si>
  <si>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</si>
  <si>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</si>
  <si>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</si>
  <si>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</si>
  <si>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</si>
  <si>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</si>
  <si>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</si>
  <si>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</si>
  <si>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</si>
  <si>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</si>
  <si>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</si>
  <si>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</si>
  <si>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</si>
  <si>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</si>
  <si>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</si>
  <si>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</si>
  <si>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</si>
  <si>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</si>
  <si>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</si>
  <si>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</si>
  <si>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</si>
  <si>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</si>
  <si>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</si>
  <si>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</si>
  <si>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</si>
  <si>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</si>
  <si>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</si>
  <si>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</si>
  <si>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</si>
  <si>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</si>
  <si>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</si>
  <si>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</si>
  <si>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</si>
  <si>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</si>
  <si>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</si>
  <si>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</si>
  <si>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</si>
  <si>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</si>
  <si>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</si>
  <si>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</si>
  <si>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</si>
  <si>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</si>
  <si>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</si>
  <si>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</si>
  <si>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</si>
  <si>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</si>
  <si>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</si>
  <si>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</si>
  <si>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</si>
  <si>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</si>
  <si>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</si>
  <si>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</si>
  <si>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</si>
  <si>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</si>
  <si>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</si>
  <si>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</si>
  <si>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</si>
  <si>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</si>
  <si>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</si>
  <si>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</si>
  <si>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</si>
  <si>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</si>
  <si>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</si>
  <si>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</si>
  <si>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</si>
  <si>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</si>
  <si>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</si>
  <si>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</si>
  <si>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</si>
  <si>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</si>
  <si>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</si>
  <si>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</si>
  <si>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</si>
  <si>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</si>
  <si>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</si>
  <si>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</si>
  <si>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</si>
  <si>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</si>
  <si>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</si>
  <si>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</si>
  <si>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</si>
  <si>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</si>
  <si>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</si>
  <si>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</si>
  <si>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</si>
  <si>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</si>
  <si>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</si>
  <si>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</si>
  <si>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</si>
  <si>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</si>
  <si>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</si>
  <si>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</si>
  <si>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</si>
  <si>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</si>
  <si>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</si>
  <si>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</si>
  <si>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</si>
  <si>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</si>
  <si>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</si>
  <si>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</si>
  <si>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</si>
  <si>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</si>
  <si>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</si>
  <si>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</si>
  <si>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</si>
  <si>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</si>
  <si>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</si>
  <si>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</si>
  <si>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</si>
  <si>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</si>
  <si>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</si>
  <si>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</si>
  <si>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</si>
  <si>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</si>
  <si>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</si>
  <si>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</si>
  <si>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</si>
  <si>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</si>
  <si>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</si>
  <si>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</si>
  <si>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</si>
  <si>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</si>
  <si>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</si>
  <si>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</si>
  <si>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</si>
  <si>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</si>
  <si>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</si>
  <si>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</si>
  <si>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</si>
  <si>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</si>
  <si>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</si>
  <si>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</si>
  <si>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</si>
  <si>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</si>
  <si>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</si>
  <si>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</si>
  <si>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</si>
  <si>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</si>
  <si>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</si>
  <si>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</si>
  <si>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</si>
  <si>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</si>
  <si>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</si>
  <si>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</si>
  <si>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</si>
  <si>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</si>
  <si>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</si>
  <si>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</si>
  <si>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</si>
  <si>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</si>
  <si>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</si>
  <si>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</si>
  <si>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</si>
  <si>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</si>
  <si>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</si>
  <si>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</si>
  <si>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</si>
  <si>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</si>
  <si>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</si>
  <si>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</si>
  <si>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</si>
  <si>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</si>
  <si>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</si>
  <si>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</si>
  <si>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</si>
  <si>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</si>
  <si>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</si>
  <si>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</si>
  <si>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</si>
  <si>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</si>
  <si>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</si>
  <si>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</si>
  <si>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</si>
  <si>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</si>
  <si>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</si>
  <si>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</si>
  <si>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</si>
  <si>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</si>
  <si>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</si>
  <si>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</si>
  <si>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</si>
  <si>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</si>
  <si>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</si>
  <si>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</si>
  <si>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</si>
  <si>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</si>
  <si>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</si>
  <si>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</si>
  <si>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</si>
  <si>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</si>
  <si>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</si>
  <si>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</si>
  <si>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</si>
  <si>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</si>
  <si>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</si>
  <si>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</si>
  <si>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</si>
  <si>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</si>
  <si>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</si>
  <si>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</si>
  <si>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</si>
  <si>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</si>
  <si>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</si>
  <si>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</si>
  <si>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</si>
  <si>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</si>
  <si>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</si>
  <si>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</si>
  <si>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</si>
  <si>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</si>
  <si>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</si>
  <si>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</si>
  <si>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</si>
  <si>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</si>
  <si>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</si>
  <si>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</si>
  <si>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</si>
  <si>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</si>
  <si>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</si>
  <si>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</si>
  <si>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</si>
  <si>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</si>
  <si>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</si>
  <si>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</si>
  <si>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</si>
  <si>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</si>
  <si>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</si>
  <si>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</si>
  <si>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</si>
  <si>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</si>
  <si>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</si>
  <si>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</si>
  <si>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</si>
  <si>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</si>
  <si>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</si>
  <si>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</si>
  <si>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</si>
  <si>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</si>
  <si>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</si>
  <si>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</si>
  <si>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</si>
  <si>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</si>
  <si>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</si>
  <si>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</si>
  <si>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</si>
  <si>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</si>
  <si>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</si>
  <si>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</si>
  <si>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</si>
  <si>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</si>
  <si>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</si>
  <si>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</si>
  <si>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</si>
  <si>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</si>
  <si>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</si>
  <si>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</si>
  <si>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</si>
  <si>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</si>
  <si>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</si>
  <si>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</si>
  <si>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</si>
  <si>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</si>
  <si>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</si>
  <si>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</si>
  <si>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</si>
  <si>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</si>
  <si>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</si>
  <si>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</si>
  <si>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</si>
  <si>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</si>
  <si>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</si>
  <si>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</si>
  <si>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</si>
  <si>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</si>
  <si>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</si>
  <si>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</si>
  <si>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</si>
  <si>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</si>
  <si>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</si>
  <si>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</si>
  <si>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</si>
  <si>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</si>
  <si>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</si>
  <si>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</si>
  <si>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</si>
  <si>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</si>
  <si>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</si>
  <si>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</si>
  <si>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</si>
  <si>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</si>
  <si>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</si>
  <si>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</si>
  <si>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</si>
  <si>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</si>
  <si>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</si>
  <si>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</si>
  <si>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</si>
  <si>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</si>
  <si>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</si>
  <si>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</si>
  <si>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</si>
  <si>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</si>
  <si>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</si>
  <si>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</si>
  <si>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</si>
  <si>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</si>
  <si>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</si>
  <si>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</si>
  <si>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</si>
  <si>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</si>
  <si>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</si>
  <si>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</si>
  <si>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</si>
  <si>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</si>
  <si>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</si>
  <si>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</si>
  <si>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</si>
  <si>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</si>
  <si>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</si>
  <si>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</si>
  <si>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</si>
  <si>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</si>
  <si>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</si>
  <si>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</si>
  <si>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</si>
  <si>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</si>
  <si>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</si>
  <si>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</si>
  <si>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</si>
  <si>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</si>
  <si>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</si>
  <si>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</si>
  <si>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</si>
  <si>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</si>
  <si>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</si>
  <si>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</si>
  <si>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</si>
  <si>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</si>
  <si>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</si>
  <si>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</si>
  <si>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</si>
  <si>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</si>
  <si>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</si>
  <si>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</si>
  <si>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</si>
  <si>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</si>
  <si>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</si>
  <si>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</si>
  <si>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</si>
  <si>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</si>
  <si>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</si>
  <si>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</si>
  <si>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</si>
  <si>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</si>
  <si>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</si>
  <si>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</si>
  <si>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</si>
  <si>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</si>
  <si>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</si>
  <si>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</si>
  <si>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</si>
  <si>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</si>
  <si>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</si>
  <si>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</si>
  <si>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</si>
  <si>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</si>
  <si>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</si>
  <si>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</si>
  <si>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</si>
  <si>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</si>
  <si>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</si>
  <si>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</si>
  <si>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</si>
  <si>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</si>
  <si>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</si>
  <si>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</si>
  <si>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</si>
  <si>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</si>
  <si>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</si>
  <si>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</si>
  <si>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</si>
  <si>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</si>
  <si>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</si>
  <si>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</si>
  <si>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</si>
  <si>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</si>
  <si>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</si>
  <si>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</si>
  <si>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</si>
  <si>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</si>
  <si>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</si>
  <si>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</si>
  <si>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</si>
  <si>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</si>
  <si>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</si>
  <si>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</si>
  <si>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</si>
  <si>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</si>
  <si>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</si>
  <si>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</si>
  <si>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</si>
  <si>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</si>
  <si>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</si>
  <si>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</si>
  <si>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</si>
  <si>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</si>
  <si>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</si>
  <si>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</si>
  <si>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</si>
  <si>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</si>
  <si>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</si>
  <si>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</si>
  <si>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</si>
  <si>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</si>
  <si>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</si>
  <si>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</si>
  <si>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</si>
  <si>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</si>
  <si>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</si>
  <si>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</si>
  <si>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</si>
  <si>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</si>
  <si>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</si>
  <si>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</si>
  <si>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</si>
  <si>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</si>
  <si>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</si>
  <si>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</si>
  <si>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</si>
  <si>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</si>
  <si>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</si>
  <si>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</si>
  <si>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</si>
  <si>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</si>
  <si>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</si>
  <si>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</si>
  <si>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</si>
  <si>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</si>
  <si>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</si>
  <si>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</si>
  <si>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</si>
  <si>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</si>
  <si>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</si>
  <si>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</si>
  <si>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</si>
  <si>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</si>
  <si>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</si>
  <si>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</si>
  <si>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</si>
  <si>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</si>
  <si>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</si>
  <si>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</si>
  <si>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</si>
  <si>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</si>
  <si>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</si>
  <si>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</si>
  <si>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</si>
  <si>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</si>
  <si>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</si>
  <si>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</si>
  <si>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</si>
  <si>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</si>
  <si>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</si>
  <si>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</si>
  <si>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</si>
  <si>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</si>
  <si>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</si>
  <si>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</si>
  <si>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</si>
  <si>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</si>
  <si>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</si>
  <si>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</si>
  <si>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</si>
  <si>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</si>
  <si>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</si>
  <si>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</si>
  <si>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</si>
  <si>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</si>
  <si>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</si>
  <si>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</si>
  <si>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</si>
  <si>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</si>
  <si>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</si>
  <si>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</si>
  <si>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</si>
  <si>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</si>
  <si>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</si>
  <si>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</si>
  <si>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</si>
  <si>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</si>
  <si>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</si>
  <si>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</si>
  <si>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</si>
  <si>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</si>
  <si>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</si>
  <si>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</si>
  <si>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</si>
  <si>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</si>
  <si>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</si>
  <si>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</si>
  <si>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</si>
  <si>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</si>
  <si>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</si>
  <si>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</si>
  <si>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</si>
  <si>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</si>
  <si>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</si>
  <si>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</si>
  <si>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</si>
  <si>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</si>
  <si>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</si>
  <si>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</si>
  <si>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</si>
  <si>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</si>
  <si>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</si>
  <si>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</si>
  <si>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</si>
  <si>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</si>
  <si>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</si>
  <si>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</si>
  <si>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</si>
  <si>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</si>
  <si>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</si>
  <si>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</si>
  <si>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</si>
  <si>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</si>
  <si>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</si>
  <si>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</si>
  <si>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</si>
  <si>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</si>
  <si>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</si>
  <si>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</si>
  <si>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</si>
  <si>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</si>
  <si>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</si>
  <si>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</si>
  <si>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</si>
  <si>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</si>
  <si>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</si>
  <si>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</si>
  <si>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</si>
  <si>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</si>
  <si>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</si>
  <si>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</si>
  <si>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</si>
  <si>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</si>
  <si>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</si>
  <si>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</si>
  <si>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</si>
  <si>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</si>
  <si>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</si>
  <si>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</si>
  <si>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</si>
  <si>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</si>
  <si>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</si>
  <si>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</si>
  <si>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</si>
  <si>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</si>
  <si>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</si>
  <si>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</si>
  <si>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</si>
  <si>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</si>
  <si>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</si>
  <si>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</si>
  <si>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</si>
  <si>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</si>
  <si>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</si>
  <si>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</si>
  <si>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</si>
  <si>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</si>
  <si>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</si>
  <si>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</si>
  <si>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</si>
  <si>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</si>
  <si>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</si>
  <si>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</si>
  <si>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</si>
  <si>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</si>
  <si>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</si>
  <si>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</si>
  <si>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</si>
  <si>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</si>
  <si>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</si>
  <si>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</si>
  <si>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</si>
  <si>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</si>
  <si>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</si>
  <si>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</si>
  <si>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</si>
  <si>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</si>
  <si>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</si>
  <si>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</si>
  <si>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</si>
  <si>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</si>
  <si>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</si>
  <si>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</si>
  <si>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</si>
  <si>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</si>
  <si>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</si>
  <si>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</si>
  <si>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</si>
  <si>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</si>
  <si>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</si>
  <si>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</si>
  <si>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</si>
  <si>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</si>
  <si>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</si>
  <si>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</si>
  <si>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</si>
  <si>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</si>
  <si>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</si>
  <si>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</si>
  <si>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</si>
  <si>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</si>
  <si>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</si>
  <si>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</si>
  <si>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</si>
  <si>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</si>
  <si>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</si>
  <si>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</si>
  <si>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</si>
  <si>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</si>
  <si>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</si>
  <si>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</si>
  <si>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</si>
  <si>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</si>
  <si>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</si>
  <si>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</si>
  <si>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</si>
  <si>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</si>
  <si>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</si>
  <si>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</si>
  <si>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</si>
  <si>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</si>
  <si>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</si>
  <si>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</si>
  <si>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</si>
  <si>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</si>
  <si>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</si>
  <si>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</si>
  <si>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</si>
  <si>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</si>
  <si>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</si>
  <si>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</si>
  <si>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</si>
  <si>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</si>
  <si>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</si>
  <si>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</si>
  <si>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</si>
  <si>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</si>
  <si>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</si>
  <si>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</si>
  <si>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</si>
  <si>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</si>
  <si>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</si>
  <si>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</si>
  <si>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</si>
  <si>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</si>
  <si>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</si>
  <si>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</si>
  <si>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</si>
  <si>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</si>
  <si>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</si>
  <si>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</si>
  <si>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</si>
  <si>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</si>
  <si>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</si>
  <si>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</si>
  <si>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</si>
  <si>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</si>
  <si>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</si>
  <si>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</si>
  <si>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</si>
  <si>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</si>
  <si>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</si>
  <si>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</si>
  <si>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</si>
  <si>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</si>
  <si>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</si>
  <si>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</si>
  <si>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</si>
  <si>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</si>
  <si>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</si>
  <si>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</si>
  <si>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</si>
  <si>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</si>
  <si>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</si>
  <si>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</si>
  <si>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</si>
  <si>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</si>
  <si>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</si>
  <si>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</si>
  <si>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</si>
  <si>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</si>
  <si>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</si>
  <si>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</si>
  <si>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</si>
  <si>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</si>
  <si>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</si>
  <si>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</si>
  <si>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</si>
  <si>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</si>
  <si>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</si>
  <si>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</si>
  <si>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</si>
  <si>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</si>
  <si>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</si>
  <si>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</si>
  <si>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</si>
  <si>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</si>
  <si>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</si>
  <si>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</si>
  <si>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</si>
  <si>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</si>
  <si>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</si>
  <si>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</si>
  <si>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</si>
  <si>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</si>
  <si>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</si>
  <si>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</si>
  <si>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</si>
  <si>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</si>
  <si>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</si>
  <si>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</si>
  <si>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</si>
  <si>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</si>
  <si>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</si>
  <si>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</si>
  <si>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</si>
  <si>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</si>
  <si>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</si>
  <si>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</si>
  <si>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</si>
  <si>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</si>
  <si>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</si>
  <si>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</si>
  <si>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</si>
  <si>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</si>
  <si>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</si>
  <si>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</si>
  <si>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</si>
  <si>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</si>
  <si>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</si>
  <si>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</si>
  <si>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</si>
  <si>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</si>
  <si>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</si>
  <si>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</si>
  <si>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</si>
  <si>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</si>
  <si>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</si>
  <si>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</si>
  <si>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</si>
  <si>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</si>
  <si>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</si>
  <si>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</si>
  <si>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</si>
  <si>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</si>
  <si>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</si>
  <si>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</si>
  <si>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</si>
  <si>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</si>
  <si>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</si>
  <si>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</si>
  <si>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</si>
  <si>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</si>
  <si>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</si>
  <si>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</si>
  <si>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</si>
  <si>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</si>
  <si>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</si>
  <si>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</si>
  <si>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</si>
  <si>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</si>
  <si>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</si>
  <si>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</si>
  <si>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</si>
  <si>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</si>
  <si>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</si>
  <si>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</si>
  <si>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</si>
  <si>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</si>
  <si>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</si>
  <si>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</si>
  <si>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</si>
  <si>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</si>
  <si>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</si>
  <si>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</si>
  <si>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</si>
  <si>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</si>
  <si>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</si>
  <si>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</si>
  <si>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</si>
  <si>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</si>
  <si>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</si>
  <si>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</si>
  <si>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</si>
  <si>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</si>
  <si>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</si>
  <si>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</si>
  <si>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</si>
  <si>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</si>
  <si>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</si>
  <si>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</si>
  <si>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</si>
  <si>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</si>
  <si>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</si>
  <si>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</si>
  <si>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</si>
  <si>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</si>
  <si>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</si>
  <si>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</si>
  <si>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</si>
  <si>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</si>
  <si>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</si>
  <si>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</si>
  <si>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</si>
  <si>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</si>
  <si>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</si>
  <si>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</si>
  <si>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</si>
  <si>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</si>
  <si>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</si>
  <si>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</si>
  <si>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</si>
  <si>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</si>
  <si>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</si>
  <si>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</si>
  <si>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</si>
  <si>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</si>
  <si>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</si>
  <si>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</si>
  <si>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</si>
  <si>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</si>
  <si>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</si>
  <si>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</si>
  <si>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</si>
  <si>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</si>
  <si>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</si>
  <si>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</si>
  <si>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</si>
  <si>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</si>
  <si>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</si>
  <si>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</si>
  <si>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</si>
  <si>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</si>
  <si>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</si>
  <si>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</si>
  <si>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</si>
  <si>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</si>
  <si>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</si>
  <si>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</si>
  <si>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</si>
  <si>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</si>
  <si>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</si>
  <si>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</si>
  <si>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</si>
  <si>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</si>
  <si>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</si>
  <si>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</si>
  <si>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</si>
  <si>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</si>
  <si>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</si>
  <si>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</si>
  <si>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</si>
  <si>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</si>
  <si>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</si>
  <si>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</si>
  <si>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</si>
  <si>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</si>
  <si>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</si>
  <si>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</si>
  <si>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</si>
  <si>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</si>
  <si>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</si>
  <si>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</si>
  <si>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</si>
  <si>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</si>
  <si>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</si>
  <si>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</si>
  <si>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</si>
  <si>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</si>
  <si>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</si>
  <si>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</si>
  <si>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</si>
  <si>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</si>
  <si>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</si>
  <si>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</si>
  <si>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</si>
  <si>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</si>
  <si>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</si>
  <si>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</si>
  <si>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</si>
  <si>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</si>
  <si>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</si>
  <si>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</si>
  <si>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</si>
  <si>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</si>
  <si>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</si>
  <si>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</si>
  <si>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</si>
  <si>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</si>
  <si>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</si>
  <si>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</si>
  <si>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</si>
  <si>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</si>
  <si>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</si>
  <si>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</si>
  <si>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</si>
  <si>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</si>
  <si>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</si>
  <si>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</si>
  <si>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</si>
  <si>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</si>
  <si>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</si>
  <si>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</si>
  <si>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</si>
  <si>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</si>
  <si>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</si>
  <si>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</si>
  <si>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</si>
  <si>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</si>
  <si>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</si>
  <si>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</si>
  <si>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</si>
  <si>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</si>
  <si>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</si>
  <si>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</si>
  <si>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</si>
  <si>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</si>
  <si>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</si>
  <si>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</si>
  <si>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</si>
  <si>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</si>
  <si>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</si>
  <si>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</si>
  <si>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</si>
  <si>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</si>
  <si>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</si>
  <si>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</si>
  <si>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</si>
  <si>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</si>
  <si>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</si>
  <si>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</si>
  <si>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</si>
  <si>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</si>
  <si>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</si>
  <si>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</si>
  <si>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</si>
  <si>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</si>
  <si>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</si>
  <si>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</si>
  <si>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</si>
  <si>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</si>
  <si>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</si>
  <si>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</si>
  <si>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</si>
  <si>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</si>
  <si>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</si>
  <si>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</si>
  <si>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</si>
  <si>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</si>
  <si>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</si>
  <si>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</si>
  <si>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</si>
  <si>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</si>
  <si>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</si>
  <si>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</si>
  <si>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</si>
  <si>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</si>
  <si>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</si>
  <si>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</si>
  <si>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</si>
  <si>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</si>
  <si>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</si>
  <si>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</si>
  <si>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</si>
  <si>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</si>
  <si>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</si>
  <si>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</si>
  <si>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</si>
  <si>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</si>
  <si>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</si>
  <si>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</si>
  <si>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</si>
  <si>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</si>
  <si>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</si>
  <si>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</si>
  <si>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</si>
  <si>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</si>
  <si>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</si>
  <si>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</si>
  <si>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</si>
  <si>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</si>
  <si>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</si>
  <si>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</si>
  <si>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</si>
  <si>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</si>
  <si>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</si>
  <si>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</si>
  <si>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</si>
  <si>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</si>
  <si>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</si>
  <si>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</si>
  <si>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</si>
  <si>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</si>
  <si>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</si>
  <si>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</si>
  <si>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</si>
  <si>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</si>
  <si>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</si>
  <si>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</si>
  <si>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</si>
  <si>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</si>
  <si>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</si>
  <si>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</si>
  <si>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</si>
  <si>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</si>
  <si>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</si>
  <si>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</si>
  <si>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</si>
  <si>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</si>
  <si>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</si>
  <si>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</si>
  <si>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</si>
  <si>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</si>
  <si>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</si>
  <si>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</si>
  <si>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</si>
  <si>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</si>
  <si>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</si>
  <si>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</si>
  <si>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</si>
  <si>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</si>
  <si>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</si>
  <si>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</si>
  <si>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</si>
  <si>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</si>
  <si>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</si>
  <si>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</si>
  <si>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</si>
  <si>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</si>
  <si>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</si>
  <si>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</si>
  <si>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</si>
  <si>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</si>
  <si>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</si>
  <si>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</si>
  <si>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</si>
  <si>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</si>
  <si>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</si>
  <si>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</si>
  <si>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</si>
  <si>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</si>
  <si>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</si>
  <si>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</si>
  <si>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</si>
  <si>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</si>
  <si>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</si>
  <si>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</si>
  <si>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</si>
  <si>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</si>
  <si>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</si>
  <si>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</si>
  <si>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</si>
  <si>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</si>
  <si>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</si>
  <si>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</si>
  <si>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</si>
  <si>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</si>
  <si>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</si>
  <si>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</si>
  <si>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</si>
  <si>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</si>
  <si>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</si>
  <si>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</si>
  <si>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</si>
  <si>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</si>
  <si>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</si>
  <si>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</si>
  <si>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</si>
  <si>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</si>
  <si>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</si>
  <si>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</si>
  <si>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</si>
  <si>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</si>
  <si>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</si>
  <si>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</si>
  <si>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</si>
  <si>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</si>
  <si>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</si>
  <si>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</si>
  <si>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</si>
  <si>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</si>
  <si>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</si>
  <si>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</si>
  <si>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</si>
  <si>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</si>
  <si>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</si>
  <si>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</si>
  <si>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</si>
  <si>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</si>
  <si>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</si>
  <si>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</si>
  <si>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</si>
  <si>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</si>
  <si>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</si>
  <si>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</si>
  <si>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</si>
  <si>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</si>
  <si>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</si>
  <si>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</si>
  <si>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</si>
  <si>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</si>
  <si>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</si>
  <si>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</si>
  <si>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</si>
  <si>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</si>
  <si>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</si>
  <si>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</si>
  <si>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</si>
  <si>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</si>
  <si>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</si>
  <si>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</si>
  <si>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</si>
  <si>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</si>
  <si>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</si>
  <si>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</si>
  <si>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</si>
  <si>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</si>
  <si>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</si>
  <si>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</si>
  <si>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</si>
  <si>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</si>
  <si>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</si>
  <si>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</si>
  <si>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</si>
  <si>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</si>
  <si>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</si>
  <si>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</si>
  <si>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</si>
  <si>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</si>
  <si>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</si>
  <si>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</si>
  <si>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</si>
  <si>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</si>
  <si>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</si>
  <si>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</si>
  <si>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</si>
  <si>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</si>
  <si>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</si>
  <si>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</si>
  <si>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</si>
  <si>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</si>
  <si>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</si>
  <si>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</si>
  <si>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</si>
  <si>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</si>
  <si>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</si>
  <si>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</si>
  <si>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</si>
  <si>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</si>
  <si>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</si>
  <si>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</si>
  <si>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</si>
  <si>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</si>
  <si>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</si>
  <si>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</si>
  <si>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</si>
  <si>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</si>
  <si>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</si>
  <si>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</si>
  <si>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</si>
  <si>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</si>
  <si>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</si>
  <si>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</si>
  <si>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</si>
  <si>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</si>
  <si>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</si>
  <si>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</si>
  <si>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</si>
  <si>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</si>
  <si>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</si>
  <si>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</si>
  <si>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</si>
  <si>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</si>
  <si>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</si>
  <si>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</si>
  <si>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</si>
  <si>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</si>
  <si>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</si>
  <si>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</si>
  <si>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</si>
  <si>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</si>
  <si>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</si>
  <si>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</si>
  <si>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</si>
  <si>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</si>
  <si>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</si>
  <si>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</si>
  <si>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</si>
  <si>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</si>
  <si>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</si>
  <si>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</si>
  <si>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</si>
  <si>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</si>
  <si>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</si>
  <si>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</si>
  <si>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</si>
  <si>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</si>
  <si>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</si>
  <si>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</si>
  <si>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</si>
  <si>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</si>
  <si>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</si>
  <si>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</si>
  <si>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</si>
  <si>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</si>
  <si>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</si>
  <si>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</si>
  <si>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</si>
  <si>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</si>
  <si>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</si>
  <si>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</si>
  <si>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</si>
  <si>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</si>
  <si>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</si>
  <si>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</si>
  <si>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</si>
  <si>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</si>
  <si>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</si>
  <si>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</si>
  <si>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</si>
  <si>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</si>
  <si>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</si>
  <si>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</si>
  <si>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</si>
  <si>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</si>
  <si>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</si>
  <si>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</si>
  <si>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</si>
  <si>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</si>
  <si>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</si>
  <si>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</si>
  <si>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</si>
  <si>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</si>
  <si>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</si>
  <si>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</si>
  <si>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</si>
  <si>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</si>
  <si>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</si>
  <si>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</si>
  <si>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</si>
  <si>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</si>
  <si>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</si>
  <si>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</si>
  <si>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</si>
  <si>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</si>
  <si>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</si>
  <si>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</si>
  <si>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</si>
  <si>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</si>
  <si>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</si>
  <si>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</si>
  <si>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</si>
  <si>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</si>
  <si>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</si>
  <si>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</si>
  <si>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</si>
  <si>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</si>
  <si>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</si>
  <si>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</si>
  <si>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</si>
  <si>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</si>
  <si>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</si>
  <si>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</si>
  <si>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</si>
  <si>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</si>
  <si>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</si>
  <si>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</si>
  <si>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</si>
  <si>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</si>
  <si>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</si>
  <si>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</si>
  <si>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</si>
  <si>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</si>
  <si>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</si>
  <si>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</si>
  <si>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</si>
  <si>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</si>
  <si>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</si>
  <si>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</si>
  <si>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</si>
  <si>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</si>
  <si>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</si>
  <si>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</si>
  <si>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</si>
  <si>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</si>
  <si>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</si>
  <si>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</si>
  <si>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</si>
  <si>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</si>
  <si>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</si>
  <si>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</si>
  <si>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</si>
  <si>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</si>
  <si>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</si>
  <si>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</si>
  <si>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</si>
  <si>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</si>
  <si>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</si>
  <si>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</si>
  <si>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</si>
  <si>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</si>
  <si>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</si>
  <si>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</si>
  <si>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</si>
  <si>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</si>
  <si>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</si>
  <si>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</si>
  <si>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</si>
  <si>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</si>
  <si>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</si>
  <si>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</si>
  <si>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</si>
  <si>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</si>
  <si>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</si>
  <si>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</si>
  <si>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</si>
  <si>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</si>
  <si>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</si>
  <si>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</si>
  <si>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</si>
  <si>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</si>
  <si>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</si>
  <si>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</si>
  <si>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</si>
  <si>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</si>
  <si>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</si>
  <si>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</si>
  <si>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</si>
  <si>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</si>
  <si>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</si>
  <si>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</si>
  <si>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</si>
  <si>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</si>
  <si>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</si>
  <si>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</si>
  <si>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</si>
  <si>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</si>
  <si>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</si>
  <si>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</si>
  <si>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</si>
  <si>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</si>
  <si>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</si>
  <si>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</si>
  <si>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</si>
  <si>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</si>
  <si>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</si>
  <si>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</si>
  <si>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</si>
  <si>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</si>
  <si>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</si>
  <si>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</si>
  <si>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</si>
  <si>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</si>
  <si>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</si>
  <si>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</si>
  <si>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</si>
  <si>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</si>
  <si>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</si>
  <si>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</si>
  <si>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</si>
  <si>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</si>
  <si>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</si>
  <si>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</si>
  <si>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</si>
  <si>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</si>
  <si>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</si>
  <si>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</si>
  <si>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</si>
  <si>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</si>
  <si>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</si>
  <si>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</si>
  <si>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</si>
  <si>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</si>
  <si>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</si>
  <si>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</si>
  <si>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</si>
  <si>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</si>
  <si>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</si>
  <si>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</si>
  <si>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</si>
  <si>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</si>
  <si>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</si>
  <si>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</si>
  <si>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</si>
  <si>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</si>
  <si>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</si>
  <si>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</si>
  <si>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</si>
  <si>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</si>
  <si>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</si>
  <si>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</si>
  <si>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</si>
  <si>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</si>
  <si>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</si>
  <si>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</si>
  <si>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</si>
  <si>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</si>
  <si>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</si>
  <si>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</si>
  <si>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</si>
  <si>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</si>
  <si>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</si>
  <si>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</si>
  <si>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</si>
  <si>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</si>
  <si>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</si>
  <si>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</si>
  <si>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</si>
  <si>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</si>
  <si>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</si>
  <si>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</si>
  <si>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</si>
  <si>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</si>
  <si>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</si>
  <si>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</si>
  <si>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</si>
  <si>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</si>
  <si>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</si>
  <si>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</si>
  <si>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</si>
  <si>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</si>
  <si>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</si>
  <si>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</si>
  <si>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</si>
  <si>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</si>
  <si>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</si>
  <si>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</si>
  <si>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</si>
  <si>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</si>
  <si>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</si>
  <si>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</si>
  <si>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</si>
  <si>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</si>
  <si>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</si>
  <si>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</si>
  <si>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</si>
  <si>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</si>
  <si>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</si>
  <si>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</si>
  <si>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</si>
  <si>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</si>
  <si>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</si>
  <si>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</si>
  <si>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</si>
  <si>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</si>
  <si>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</si>
  <si>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</si>
  <si>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</si>
  <si>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</si>
  <si>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</si>
  <si>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</si>
  <si>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</si>
  <si>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</si>
  <si>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</si>
  <si>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</si>
  <si>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</si>
  <si>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</si>
  <si>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</si>
  <si>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</si>
  <si>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</si>
  <si>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</si>
  <si>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</si>
  <si>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</si>
  <si>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</si>
  <si>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</si>
  <si>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</si>
  <si>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</si>
  <si>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</si>
  <si>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</si>
  <si>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</si>
  <si>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</si>
  <si>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</si>
  <si>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</si>
  <si>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</si>
  <si>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</si>
  <si>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</si>
  <si>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</si>
  <si>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</si>
  <si>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</si>
  <si>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</si>
  <si>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</si>
  <si>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</si>
  <si>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</si>
  <si>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</si>
  <si>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</si>
  <si>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</si>
  <si>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</si>
  <si>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</si>
  <si>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</si>
  <si>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</si>
  <si>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</si>
  <si>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</si>
  <si>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</si>
  <si>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</si>
  <si>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</si>
  <si>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</si>
  <si>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</si>
  <si>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</si>
  <si>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</si>
  <si>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</si>
  <si>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</si>
  <si>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</si>
  <si>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</si>
  <si>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</si>
  <si>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</si>
  <si>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</si>
  <si>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</si>
  <si>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</si>
  <si>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</si>
  <si>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</si>
  <si>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</si>
  <si>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</si>
  <si>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</si>
  <si>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</si>
  <si>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</si>
  <si>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</si>
  <si>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</si>
  <si>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</si>
  <si>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</si>
  <si>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</si>
  <si>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</si>
  <si>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</si>
  <si>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</si>
  <si>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</si>
  <si>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</si>
  <si>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</si>
  <si>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</si>
  <si>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</si>
  <si>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</si>
  <si>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</si>
  <si>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</si>
  <si>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</si>
  <si>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</si>
  <si>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</si>
  <si>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</si>
  <si>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</si>
  <si>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</si>
  <si>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</si>
  <si>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</si>
  <si>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</si>
  <si>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</si>
  <si>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</si>
  <si>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</si>
  <si>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</si>
  <si>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</si>
  <si>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</si>
  <si>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</si>
  <si>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</si>
  <si>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</si>
  <si>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</si>
  <si>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</si>
  <si>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</si>
  <si>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</si>
  <si>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</si>
  <si>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</si>
  <si>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</si>
  <si>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</si>
  <si>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</si>
  <si>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</si>
  <si>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</si>
  <si>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</si>
  <si>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</si>
  <si>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</si>
  <si>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</si>
  <si>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</si>
  <si>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</si>
  <si>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</si>
  <si>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</si>
  <si>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</si>
  <si>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</si>
  <si>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</si>
  <si>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</si>
  <si>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</si>
  <si>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</si>
  <si>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</si>
  <si>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</si>
  <si>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</si>
  <si>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</si>
  <si>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</si>
  <si>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</si>
  <si>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</si>
  <si>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</si>
  <si>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</si>
  <si>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</si>
  <si>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</si>
  <si>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</si>
  <si>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</si>
  <si>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</si>
  <si>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</si>
  <si>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</si>
  <si>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</si>
  <si>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</si>
  <si>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</si>
  <si>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</si>
  <si>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</si>
  <si>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</si>
  <si>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</si>
  <si>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</si>
  <si>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</si>
  <si>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</si>
  <si>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</si>
  <si>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</si>
  <si>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</si>
  <si>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</si>
  <si>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</si>
  <si>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</si>
  <si>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</si>
  <si>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</si>
  <si>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</si>
  <si>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</si>
  <si>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</si>
  <si>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</si>
  <si>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</si>
  <si>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</si>
  <si>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</si>
  <si>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</si>
  <si>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</si>
  <si>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</si>
  <si>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</si>
  <si>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</si>
  <si>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</si>
  <si>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</si>
  <si>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</si>
  <si>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</si>
  <si>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</si>
  <si>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</si>
  <si>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</si>
  <si>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</si>
  <si>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</si>
  <si>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</si>
  <si>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</si>
  <si>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</si>
  <si>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</si>
  <si>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</si>
  <si>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</si>
  <si>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</si>
  <si>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</si>
  <si>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</si>
  <si>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</si>
  <si>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</si>
  <si>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</si>
  <si>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</si>
  <si>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</si>
  <si>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</si>
  <si>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</si>
  <si>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</si>
  <si>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</si>
  <si>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</si>
  <si>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</si>
  <si>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</si>
  <si>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</si>
  <si>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</si>
  <si>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</si>
  <si>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</si>
  <si>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</si>
  <si>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</si>
  <si>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</si>
  <si>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</si>
  <si>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</si>
  <si>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</si>
  <si>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</si>
  <si>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</si>
  <si>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</si>
  <si>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</si>
  <si>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</si>
  <si>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</si>
  <si>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</si>
  <si>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</si>
  <si>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</si>
  <si>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</si>
  <si>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</si>
  <si>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</si>
  <si>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</si>
  <si>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</si>
  <si>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</si>
  <si>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</si>
  <si>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</si>
  <si>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</si>
  <si>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</si>
  <si>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</si>
  <si>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</si>
  <si>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</si>
  <si>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</si>
  <si>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</si>
  <si>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</si>
  <si>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</si>
  <si>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</si>
  <si>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</si>
  <si>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</si>
  <si>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</si>
  <si>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</si>
  <si>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</si>
  <si>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</si>
  <si>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</si>
  <si>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</si>
  <si>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</si>
  <si>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</si>
  <si>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</si>
  <si>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</si>
  <si>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</si>
  <si>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</si>
  <si>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</si>
  <si>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</si>
  <si>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</si>
  <si>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</si>
  <si>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</si>
  <si>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</si>
  <si>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</si>
  <si>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</si>
  <si>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</si>
  <si>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</si>
  <si>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</si>
  <si>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</si>
  <si>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</si>
  <si>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</si>
  <si>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</si>
  <si>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</si>
  <si>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</si>
  <si>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</si>
  <si>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</si>
  <si>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</si>
  <si>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</si>
  <si>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</si>
  <si>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</si>
  <si>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</si>
  <si>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</si>
  <si>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</si>
  <si>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</si>
  <si>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</si>
  <si>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</si>
  <si>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</si>
  <si>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</si>
  <si>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</si>
  <si>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</si>
  <si>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</si>
  <si>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</si>
  <si>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</si>
  <si>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</si>
  <si>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</si>
  <si>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</si>
  <si>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</si>
  <si>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</si>
  <si>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</si>
  <si>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</si>
  <si>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</si>
  <si>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</si>
  <si>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</si>
  <si>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</si>
  <si>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</si>
  <si>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</si>
  <si>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</si>
  <si>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</si>
  <si>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</si>
  <si>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</si>
  <si>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</si>
  <si>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</si>
  <si>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</si>
  <si>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</si>
  <si>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</si>
  <si>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</si>
  <si>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</si>
  <si>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</si>
  <si>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</si>
  <si>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</si>
  <si>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</si>
  <si>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</si>
  <si>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</si>
  <si>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</si>
  <si>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</si>
  <si>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</si>
  <si>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</si>
  <si>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</si>
  <si>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</si>
  <si>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</si>
  <si>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</si>
  <si>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</si>
  <si>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</si>
  <si>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</si>
  <si>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</si>
  <si>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</si>
  <si>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</si>
  <si>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</si>
  <si>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</si>
  <si>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</si>
  <si>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</si>
  <si>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</si>
  <si>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</si>
  <si>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</si>
  <si>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</si>
  <si>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</si>
  <si>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</si>
  <si>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</si>
  <si>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</si>
  <si>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</si>
  <si>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</si>
  <si>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</si>
  <si>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</si>
  <si>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</si>
  <si>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</si>
  <si>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</si>
  <si>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</si>
  <si>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</si>
  <si>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</si>
  <si>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</si>
  <si>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</si>
  <si>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</si>
  <si>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</si>
  <si>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</si>
  <si>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</si>
  <si>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</si>
  <si>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</si>
  <si>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</si>
  <si>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</si>
  <si>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</si>
  <si>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</si>
  <si>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</si>
  <si>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</si>
  <si>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</si>
  <si>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</si>
  <si>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</si>
  <si>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</si>
  <si>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</si>
  <si>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</si>
  <si>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</si>
  <si>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</si>
  <si>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</si>
  <si>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</si>
  <si>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</si>
  <si>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</si>
  <si>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</si>
  <si>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</si>
  <si>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</si>
  <si>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</si>
  <si>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</si>
  <si>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</si>
  <si>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</si>
  <si>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</si>
  <si>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</si>
  <si>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</si>
  <si>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</si>
  <si>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</si>
  <si>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</si>
  <si>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</si>
  <si>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</si>
  <si>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</si>
  <si>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</si>
  <si>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</si>
  <si>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</si>
  <si>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</si>
  <si>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</si>
  <si>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</si>
  <si>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</si>
  <si>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</si>
  <si>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</si>
  <si>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</si>
  <si>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</si>
  <si>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</si>
  <si>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</si>
  <si>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</si>
  <si>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</si>
  <si>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</si>
  <si>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</si>
  <si>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</si>
  <si>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</si>
  <si>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</si>
  <si>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</si>
  <si>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</si>
  <si>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</si>
  <si>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</si>
  <si>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</si>
  <si>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</si>
  <si>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</si>
  <si>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</si>
  <si>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</si>
  <si>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</si>
  <si>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</si>
  <si>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</si>
  <si>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</si>
  <si>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</si>
  <si>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</si>
  <si>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</si>
  <si>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</si>
  <si>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</si>
  <si>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</si>
  <si>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</si>
  <si>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</si>
  <si>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</si>
  <si>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</si>
  <si>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</si>
  <si>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</si>
  <si>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</si>
  <si>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</si>
  <si>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</si>
  <si>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</si>
  <si>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</si>
  <si>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</si>
  <si>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</si>
  <si>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</si>
  <si>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</si>
  <si>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</si>
  <si>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</si>
  <si>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</si>
  <si>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</si>
  <si>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</si>
  <si>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</si>
  <si>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</si>
  <si>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</si>
  <si>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</si>
  <si>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</si>
  <si>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</si>
  <si>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</si>
  <si>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</si>
  <si>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</si>
  <si>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</si>
  <si>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</si>
  <si>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</si>
  <si>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</si>
  <si>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</si>
  <si>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</si>
  <si>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</si>
  <si>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</si>
  <si>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</si>
  <si>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</si>
  <si>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</si>
  <si>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</si>
  <si>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</si>
  <si>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</si>
  <si>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</si>
  <si>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</si>
  <si>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</si>
  <si>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</si>
  <si>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</si>
  <si>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</si>
  <si>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</si>
  <si>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</si>
  <si>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</si>
  <si>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</si>
  <si>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</si>
  <si>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</si>
  <si>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</si>
  <si>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</si>
  <si>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</si>
  <si>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</si>
  <si>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</si>
  <si>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</si>
  <si>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</si>
  <si>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</si>
  <si>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</si>
  <si>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</si>
  <si>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</si>
  <si>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</si>
  <si>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</si>
  <si>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</si>
  <si>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</si>
  <si>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</si>
  <si>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</si>
  <si>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</si>
  <si>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</si>
  <si>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</si>
  <si>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</si>
  <si>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</si>
  <si>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</si>
  <si>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</si>
  <si>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</si>
  <si>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</si>
  <si>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</si>
  <si>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</si>
  <si>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</si>
  <si>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</si>
  <si>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</si>
  <si>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</si>
  <si>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</si>
  <si>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</si>
  <si>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</si>
  <si>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</si>
  <si>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</si>
  <si>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</si>
  <si>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</si>
  <si>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</si>
  <si>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</si>
  <si>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</si>
  <si>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</si>
  <si>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</si>
  <si>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</si>
  <si>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</si>
  <si>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</si>
  <si>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</si>
  <si>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</si>
  <si>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</si>
  <si>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</si>
  <si>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</si>
  <si>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</si>
  <si>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</si>
  <si>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</si>
  <si>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</si>
  <si>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</si>
  <si>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</si>
  <si>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</si>
  <si>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</si>
  <si>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</si>
  <si>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</si>
  <si>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</si>
  <si>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</si>
  <si>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</si>
  <si>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</si>
  <si>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</si>
  <si>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</si>
  <si>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</si>
  <si>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</si>
  <si>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</si>
  <si>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</si>
  <si>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</si>
  <si>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</si>
  <si>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</si>
  <si>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</si>
  <si>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</si>
  <si>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</si>
  <si>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</si>
  <si>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</si>
  <si>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</si>
  <si>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</si>
  <si>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</si>
  <si>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</si>
  <si>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</si>
  <si>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</si>
  <si>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</si>
  <si>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</si>
  <si>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</si>
  <si>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</si>
  <si>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</si>
  <si>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</si>
  <si>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</si>
  <si>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</si>
  <si>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</si>
  <si>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</si>
  <si>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</si>
  <si>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</si>
  <si>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</si>
  <si>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</si>
  <si>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</si>
  <si>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</si>
  <si>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</si>
  <si>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</si>
  <si>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</si>
  <si>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</si>
  <si>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</si>
  <si>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</si>
  <si>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</si>
  <si>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</si>
  <si>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</si>
  <si>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</si>
  <si>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</si>
  <si>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</si>
  <si>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</si>
  <si>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</si>
  <si>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</si>
  <si>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</si>
  <si>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</si>
  <si>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</si>
  <si>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</si>
  <si>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</si>
  <si>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</si>
  <si>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</si>
  <si>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</si>
  <si>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</si>
  <si>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</si>
  <si>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</si>
  <si>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</si>
  <si>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</si>
  <si>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</si>
  <si>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</si>
  <si>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</si>
  <si>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</si>
  <si>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</si>
  <si>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</si>
  <si>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</si>
  <si>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</si>
  <si>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</si>
  <si>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</si>
  <si>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</si>
  <si>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</si>
  <si>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</si>
  <si>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</si>
  <si>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</si>
  <si>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</si>
  <si>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</si>
  <si>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</si>
  <si>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</si>
  <si>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</si>
  <si>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</si>
  <si>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</si>
  <si>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</si>
  <si>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</si>
  <si>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</si>
  <si>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</si>
  <si>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</si>
  <si>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</si>
  <si>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</si>
  <si>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</si>
  <si>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</si>
  <si>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</si>
  <si>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</si>
  <si>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</si>
  <si>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</si>
  <si>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</si>
  <si>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</si>
  <si>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</si>
  <si>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</si>
  <si>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</si>
  <si>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</si>
  <si>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</si>
  <si>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</si>
  <si>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</si>
  <si>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</si>
  <si>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</si>
  <si>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</si>
  <si>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</si>
  <si>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</si>
  <si>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</si>
  <si>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</si>
  <si>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</si>
  <si>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</si>
  <si>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</si>
  <si>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</si>
  <si>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</si>
  <si>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</si>
  <si>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</si>
  <si>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</si>
  <si>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</si>
  <si>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</si>
  <si>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</si>
  <si>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</si>
  <si>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</si>
  <si>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</si>
  <si>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</si>
  <si>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</si>
  <si>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</si>
  <si>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</si>
  <si>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</si>
  <si>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</si>
  <si>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</si>
  <si>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</si>
  <si>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</si>
  <si>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</si>
  <si>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</si>
  <si>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</si>
  <si>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</si>
  <si>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</si>
  <si>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</si>
  <si>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</si>
  <si>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</si>
  <si>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</si>
  <si>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</si>
  <si>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</si>
  <si>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</si>
  <si>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</si>
  <si>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</si>
  <si>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</si>
  <si>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</si>
  <si>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</si>
  <si>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</si>
  <si>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</si>
  <si>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</si>
  <si>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</si>
  <si>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</si>
  <si>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</si>
  <si>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</si>
  <si>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</si>
  <si>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</si>
  <si>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</si>
  <si>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</si>
  <si>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</si>
  <si>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</si>
  <si>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</si>
  <si>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</si>
  <si>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</si>
  <si>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</si>
  <si>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</si>
  <si>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</si>
  <si>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</si>
  <si>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</si>
  <si>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</si>
  <si>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</si>
  <si>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</si>
  <si>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</si>
  <si>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</si>
  <si>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</si>
  <si>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</si>
  <si>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</si>
  <si>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</si>
  <si>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</si>
  <si>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</si>
  <si>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</si>
  <si>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</si>
  <si>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</si>
  <si>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</si>
  <si>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</si>
  <si>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</si>
  <si>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</si>
  <si>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</si>
  <si>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</si>
  <si>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</si>
  <si>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</si>
  <si>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</si>
  <si>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</si>
  <si>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</si>
  <si>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</si>
  <si>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</si>
  <si>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</si>
  <si>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</si>
  <si>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</si>
  <si>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</si>
  <si>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</si>
  <si>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</si>
  <si>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</si>
  <si>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</si>
  <si>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</si>
  <si>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</si>
  <si>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</si>
  <si>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</si>
  <si>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</si>
  <si>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</si>
  <si>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</si>
  <si>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</si>
  <si>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</si>
  <si>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</si>
  <si>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</si>
  <si>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</si>
  <si>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</si>
  <si>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</si>
  <si>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</si>
  <si>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</si>
  <si>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</si>
  <si>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</si>
  <si>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</si>
  <si>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</si>
  <si>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</si>
  <si>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</si>
  <si>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</si>
  <si>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</si>
  <si>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</si>
  <si>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</si>
  <si>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</si>
  <si>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</si>
  <si>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</si>
  <si>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</si>
  <si>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</si>
  <si>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</si>
  <si>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</si>
  <si>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</si>
  <si>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</si>
  <si>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</si>
  <si>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</si>
  <si>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</si>
  <si>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</si>
  <si>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</si>
  <si>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</si>
  <si>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</si>
  <si>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</si>
  <si>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</si>
  <si>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</si>
  <si>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</si>
  <si>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</si>
  <si>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</si>
  <si>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</si>
  <si>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</si>
  <si>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</si>
  <si>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</si>
  <si>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</si>
  <si>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</si>
  <si>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</si>
  <si>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</si>
  <si>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</si>
  <si>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</si>
  <si>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</si>
  <si>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</si>
  <si>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</si>
  <si>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</si>
  <si>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</si>
  <si>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</si>
  <si>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</si>
  <si>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</si>
  <si>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</si>
  <si>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</si>
  <si>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</si>
  <si>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</si>
  <si>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</si>
  <si>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</si>
  <si>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</si>
  <si>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</si>
  <si>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</si>
  <si>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</si>
  <si>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</si>
  <si>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</si>
  <si>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</si>
  <si>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</si>
  <si>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</si>
  <si>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</si>
  <si>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</si>
  <si>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</si>
  <si>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</si>
  <si>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</si>
  <si>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</si>
  <si>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</si>
  <si>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</si>
  <si>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</si>
  <si>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</si>
  <si>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</si>
  <si>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</si>
  <si>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</si>
  <si>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</si>
  <si>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</si>
  <si>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</si>
  <si>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</si>
  <si>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</si>
  <si>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</si>
  <si>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</si>
  <si>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</si>
  <si>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</si>
  <si>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</si>
  <si>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</si>
  <si>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</si>
  <si>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</si>
  <si>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</si>
  <si>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</si>
  <si>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</si>
  <si>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</si>
  <si>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</si>
  <si>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</si>
  <si>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</si>
  <si>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</si>
  <si>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</si>
  <si>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</si>
  <si>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</si>
  <si>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</si>
  <si>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</si>
  <si>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</si>
  <si>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</si>
  <si>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</si>
  <si>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</si>
  <si>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</si>
  <si>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</si>
  <si>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</si>
  <si>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</si>
  <si>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</si>
  <si>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</si>
  <si>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</si>
  <si>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</si>
  <si>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</si>
  <si>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</si>
  <si>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</si>
  <si>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</si>
  <si>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</si>
  <si>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</si>
  <si>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</si>
  <si>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</si>
  <si>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</si>
  <si>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</si>
  <si>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</si>
  <si>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</si>
  <si>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</si>
  <si>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</si>
  <si>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</si>
  <si>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</si>
  <si>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</si>
  <si>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</si>
  <si>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</si>
  <si>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</si>
  <si>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</si>
  <si>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</si>
  <si>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</si>
  <si>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</si>
  <si>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</si>
  <si>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</si>
  <si>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</si>
  <si>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</si>
  <si>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</si>
  <si>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</si>
  <si>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</si>
  <si>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</si>
  <si>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</si>
  <si>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</si>
  <si>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</si>
  <si>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</si>
  <si>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</si>
  <si>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</si>
  <si>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</si>
  <si>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</si>
  <si>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</si>
  <si>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</si>
  <si>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</si>
  <si>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</si>
  <si>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</si>
  <si>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</si>
  <si>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</si>
  <si>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</si>
  <si>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</si>
  <si>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</si>
  <si>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</si>
  <si>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</si>
  <si>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</si>
  <si>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</si>
  <si>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</si>
  <si>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</si>
  <si>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</si>
  <si>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</si>
  <si>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</si>
  <si>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</si>
  <si>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</si>
  <si>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</si>
  <si>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</si>
  <si>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</si>
  <si>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</si>
  <si>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</si>
  <si>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</si>
  <si>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</si>
  <si>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</si>
  <si>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</si>
  <si>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</si>
  <si>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</si>
  <si>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</si>
  <si>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</si>
  <si>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</si>
  <si>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</si>
  <si>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</si>
  <si>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</si>
  <si>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</si>
  <si>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</si>
  <si>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</si>
  <si>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</si>
  <si>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</si>
  <si>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</si>
  <si>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</si>
  <si>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</si>
  <si>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</si>
  <si>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</si>
  <si>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</si>
  <si>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</si>
  <si>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</si>
  <si>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</si>
  <si>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</si>
  <si>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</si>
  <si>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</si>
  <si>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</si>
  <si>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</si>
  <si>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</si>
  <si>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</si>
  <si>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</si>
  <si>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</si>
  <si>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</si>
  <si>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</si>
  <si>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</si>
  <si>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</si>
  <si>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</si>
  <si>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</si>
  <si>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</si>
  <si>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</si>
  <si>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</si>
  <si>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</si>
  <si>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</si>
  <si>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</si>
  <si>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</si>
  <si>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</si>
  <si>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</si>
  <si>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</si>
  <si>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</si>
  <si>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</si>
  <si>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</si>
  <si>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</si>
  <si>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</si>
  <si>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</si>
  <si>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</si>
  <si>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</si>
  <si>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</si>
  <si>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</si>
  <si>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</si>
  <si>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</si>
  <si>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</si>
  <si>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</si>
  <si>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</si>
  <si>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</si>
  <si>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</si>
  <si>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</si>
  <si>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</si>
  <si>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</si>
  <si>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</si>
  <si>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</si>
  <si>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</si>
  <si>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</si>
  <si>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</si>
  <si>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</si>
  <si>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</si>
  <si>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</si>
  <si>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</si>
  <si>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</si>
  <si>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</si>
  <si>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</si>
  <si>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</si>
  <si>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</si>
  <si>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</si>
  <si>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</si>
  <si>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</si>
  <si>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</si>
  <si>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</si>
  <si>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</si>
  <si>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</si>
  <si>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</si>
  <si>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</si>
  <si>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</si>
  <si>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</si>
  <si>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</si>
  <si>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</si>
  <si>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</si>
  <si>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</si>
  <si>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</si>
  <si>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</si>
  <si>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</si>
  <si>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</si>
  <si>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</si>
  <si>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</si>
  <si>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</si>
  <si>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</si>
  <si>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</si>
  <si>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</si>
  <si>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</si>
  <si>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</si>
  <si>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</si>
  <si>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</si>
  <si>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</si>
  <si>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</si>
  <si>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</si>
  <si>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</si>
  <si>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</si>
  <si>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</si>
  <si>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</si>
  <si>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</si>
  <si>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</si>
  <si>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</si>
  <si>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</si>
  <si>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</si>
  <si>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</si>
  <si>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</si>
  <si>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</si>
  <si>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</si>
  <si>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</si>
  <si>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</si>
  <si>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</si>
  <si>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</si>
  <si>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</si>
  <si>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</si>
  <si>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</si>
  <si>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</si>
  <si>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</si>
  <si>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</si>
  <si>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</si>
  <si>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</si>
  <si>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</si>
  <si>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</si>
  <si>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</si>
  <si>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</si>
  <si>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</si>
  <si>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</si>
  <si>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</si>
  <si>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</si>
  <si>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</si>
  <si>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</si>
  <si>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</si>
  <si>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</si>
  <si>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</si>
  <si>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</si>
  <si>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</si>
  <si>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</si>
  <si>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</si>
  <si>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</si>
  <si>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</si>
  <si>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</si>
  <si>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</si>
  <si>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</si>
  <si>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</si>
  <si>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</si>
  <si>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</si>
  <si>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</si>
  <si>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</si>
  <si>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</si>
  <si>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</si>
  <si>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</si>
  <si>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</si>
  <si>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</si>
  <si>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</si>
  <si>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</si>
  <si>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</si>
  <si>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</si>
  <si>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</si>
  <si>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</si>
  <si>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</si>
  <si>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</si>
  <si>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</si>
  <si>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</si>
  <si>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</si>
  <si>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</si>
  <si>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</si>
  <si>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</si>
  <si>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</si>
  <si>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</si>
  <si>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</si>
  <si>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</si>
  <si>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</si>
  <si>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</si>
  <si>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</si>
  <si>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</si>
  <si>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</si>
  <si>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</si>
  <si>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</si>
  <si>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</si>
  <si>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</si>
  <si>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</si>
  <si>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</si>
  <si>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</si>
  <si>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</si>
  <si>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</si>
  <si>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</si>
  <si>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</si>
  <si>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</si>
  <si>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</si>
  <si>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</si>
  <si>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</si>
  <si>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</si>
  <si>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</si>
  <si>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</si>
  <si>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</si>
  <si>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</si>
  <si>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</si>
  <si>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</si>
  <si>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</si>
  <si>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</si>
  <si>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</si>
  <si>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</si>
  <si>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</si>
  <si>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</si>
  <si>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</si>
  <si>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</si>
  <si>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</si>
  <si>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</si>
  <si>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</si>
  <si>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</si>
  <si>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</si>
  <si>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</si>
  <si>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</si>
  <si>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</si>
  <si>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</si>
  <si>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</si>
  <si>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</si>
  <si>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</si>
  <si>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</si>
  <si>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</si>
  <si>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</si>
  <si>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</si>
  <si>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</si>
  <si>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</si>
  <si>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</si>
  <si>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</si>
  <si>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</si>
  <si>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</si>
  <si>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</si>
  <si>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</si>
  <si>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</si>
  <si>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</si>
  <si>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</si>
  <si>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</si>
  <si>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</si>
  <si>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</si>
  <si>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</si>
  <si>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</si>
  <si>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</si>
  <si>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</si>
  <si>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</si>
  <si>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</si>
  <si>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</si>
  <si>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</si>
  <si>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</si>
  <si>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</si>
  <si>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</si>
  <si>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</si>
  <si>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</si>
  <si>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</si>
  <si>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</si>
  <si>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</si>
  <si>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</si>
  <si>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</si>
  <si>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</si>
  <si>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</si>
  <si>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</si>
  <si>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</si>
  <si>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</si>
  <si>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</si>
  <si>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</si>
  <si>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</si>
  <si>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</si>
  <si>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</si>
  <si>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</si>
  <si>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</si>
  <si>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</si>
  <si>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</si>
  <si>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</si>
  <si>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</si>
  <si>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</si>
  <si>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</si>
  <si>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</si>
  <si>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</si>
  <si>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</si>
  <si>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</si>
  <si>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</si>
  <si>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</si>
  <si>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</si>
  <si>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</si>
  <si>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</si>
  <si>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</si>
  <si>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</si>
  <si>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</si>
  <si>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</si>
  <si>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</si>
  <si>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</si>
  <si>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</si>
  <si>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</si>
  <si>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</si>
  <si>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</si>
  <si>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</si>
  <si>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</si>
  <si>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</si>
  <si>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</si>
  <si>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</si>
  <si>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</si>
  <si>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</si>
  <si>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</si>
  <si>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</si>
  <si>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</si>
  <si>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</si>
  <si>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</si>
  <si>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</si>
  <si>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</si>
  <si>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</si>
  <si>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</si>
  <si>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</si>
  <si>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</si>
  <si>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</si>
  <si>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</si>
  <si>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</si>
  <si>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</si>
  <si>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</si>
  <si>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</si>
  <si>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</si>
  <si>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</si>
  <si>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</si>
  <si>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</si>
  <si>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</si>
  <si>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</si>
  <si>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</si>
  <si>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</si>
  <si>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</si>
  <si>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</si>
  <si>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</si>
  <si>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</si>
  <si>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</si>
  <si>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</si>
  <si>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</si>
  <si>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</si>
  <si>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</si>
  <si>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</si>
  <si>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</si>
  <si>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</si>
  <si>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</si>
  <si>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</si>
  <si>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</si>
  <si>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</si>
  <si>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</si>
  <si>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</si>
  <si>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</si>
  <si>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</si>
  <si>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</si>
  <si>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</si>
  <si>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</si>
  <si>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</si>
  <si>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</si>
  <si>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</si>
  <si>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</si>
  <si>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</si>
  <si>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</si>
  <si>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</si>
  <si>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</si>
  <si>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</si>
  <si>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</si>
  <si>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</si>
  <si>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</si>
  <si>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</si>
  <si>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</si>
  <si>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</si>
  <si>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</si>
  <si>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</si>
  <si>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</si>
  <si>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</si>
  <si>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</si>
  <si>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</si>
  <si>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</si>
  <si>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</si>
  <si>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</si>
  <si>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</si>
  <si>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</si>
  <si>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</si>
  <si>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</si>
  <si>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</si>
  <si>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</si>
  <si>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</si>
  <si>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</si>
  <si>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</si>
  <si>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</si>
  <si>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</si>
  <si>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</si>
  <si>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</si>
  <si>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</si>
  <si>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</si>
  <si>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</si>
  <si>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</si>
  <si>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</si>
  <si>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</si>
  <si>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</si>
  <si>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</si>
  <si>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</si>
  <si>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</si>
  <si>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</si>
  <si>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</si>
  <si>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</si>
  <si>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</si>
  <si>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</si>
  <si>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</si>
  <si>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</si>
  <si>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</si>
  <si>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</si>
  <si>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</si>
  <si>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</si>
  <si>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</si>
  <si>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</si>
  <si>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</si>
  <si>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</si>
  <si>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</si>
  <si>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</si>
  <si>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</si>
  <si>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</si>
  <si>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</si>
  <si>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</si>
  <si>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</si>
  <si>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</si>
  <si>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</si>
  <si>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</si>
  <si>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</si>
  <si>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</si>
  <si>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</si>
  <si>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</si>
  <si>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</si>
  <si>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</si>
  <si>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</si>
  <si>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</si>
  <si>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</si>
  <si>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</si>
  <si>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</si>
  <si>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</si>
  <si>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</si>
  <si>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</si>
  <si>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</si>
  <si>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</si>
  <si>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</si>
  <si>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</si>
  <si>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</si>
  <si>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</si>
  <si>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</si>
  <si>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</si>
  <si>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</si>
  <si>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</si>
  <si>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</si>
  <si>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</si>
  <si>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</si>
  <si>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</si>
  <si>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</si>
  <si>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</si>
  <si>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</si>
  <si>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</si>
  <si>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</si>
  <si>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</si>
  <si>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</si>
  <si>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</si>
  <si>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</si>
  <si>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</si>
  <si>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</si>
  <si>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</si>
  <si>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</si>
  <si>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</si>
  <si>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</si>
  <si>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</si>
  <si>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</si>
  <si>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</si>
  <si>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</si>
  <si>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</si>
  <si>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</si>
  <si>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</si>
  <si>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</si>
  <si>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</si>
  <si>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</si>
  <si>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</si>
  <si>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</si>
  <si>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</si>
  <si>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</si>
  <si>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</si>
  <si>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</si>
  <si>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</si>
  <si>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</si>
  <si>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</si>
  <si>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</si>
  <si>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</si>
  <si>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</si>
  <si>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</si>
  <si>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</si>
  <si>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</si>
  <si>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</si>
  <si>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</si>
  <si>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</si>
  <si>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</si>
  <si>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</si>
  <si>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</si>
  <si>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</si>
  <si>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</si>
  <si>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</si>
  <si>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</si>
  <si>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</si>
  <si>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</si>
  <si>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</si>
  <si>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</si>
  <si>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</si>
  <si>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</si>
  <si>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</si>
  <si>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</si>
  <si>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</si>
  <si>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</si>
  <si>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</si>
  <si>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</si>
  <si>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</si>
  <si>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</si>
  <si>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</si>
  <si>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</si>
  <si>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</si>
  <si>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</si>
  <si>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</si>
  <si>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</si>
  <si>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</si>
  <si>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</si>
  <si>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</si>
  <si>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</si>
  <si>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</si>
  <si>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</si>
  <si>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</si>
  <si>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</si>
  <si>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</si>
  <si>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</si>
  <si>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</si>
  <si>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</si>
  <si>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</si>
  <si>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</si>
  <si>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</si>
  <si>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</si>
  <si>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</si>
  <si>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</si>
  <si>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</si>
  <si>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</si>
  <si>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</si>
  <si>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</si>
  <si>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</si>
  <si>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</si>
  <si>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</si>
  <si>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</si>
  <si>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</si>
  <si>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</si>
  <si>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</si>
  <si>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</si>
  <si>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</si>
  <si>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</si>
  <si>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</si>
  <si>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</si>
  <si>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</si>
  <si>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</si>
  <si>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</si>
  <si>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</si>
  <si>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</si>
  <si>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</si>
  <si>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</si>
  <si>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</si>
  <si>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</si>
  <si>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</si>
  <si>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</si>
  <si>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</si>
  <si>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</si>
  <si>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</si>
  <si>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</si>
  <si>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</si>
  <si>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</si>
  <si>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</si>
  <si>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</si>
  <si>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</si>
  <si>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</si>
  <si>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</si>
  <si>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</si>
  <si>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</si>
  <si>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</si>
  <si>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</si>
  <si>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</si>
  <si>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</si>
  <si>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</si>
  <si>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</si>
  <si>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</si>
  <si>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</si>
  <si>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</si>
  <si>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</si>
  <si>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</si>
  <si>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</si>
  <si>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</si>
  <si>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</si>
  <si>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</si>
  <si>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</si>
  <si>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</si>
  <si>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</si>
  <si>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</si>
  <si>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</si>
  <si>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</si>
  <si>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</si>
  <si>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</si>
  <si>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</si>
  <si>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</si>
  <si>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</si>
  <si>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</si>
  <si>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</si>
  <si>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</si>
  <si>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</si>
  <si>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</si>
  <si>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</si>
  <si>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</si>
  <si>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</si>
  <si>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</si>
  <si>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</si>
  <si>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</si>
  <si>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</si>
  <si>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</si>
  <si>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</si>
  <si>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</si>
  <si>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</si>
  <si>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</si>
  <si>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</si>
  <si>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</si>
  <si>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</si>
  <si>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</si>
  <si>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</si>
  <si>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</si>
  <si>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</si>
  <si>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</si>
  <si>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</si>
  <si>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</si>
  <si>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</si>
  <si>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</si>
  <si>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</si>
  <si>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</si>
  <si>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</si>
  <si>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</si>
  <si>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</si>
  <si>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</si>
  <si>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</si>
  <si>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</si>
  <si>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</si>
  <si>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</si>
  <si>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</si>
  <si>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</si>
  <si>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</si>
  <si>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</si>
  <si>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</si>
  <si>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</si>
  <si>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</si>
  <si>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</si>
  <si>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</si>
  <si>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</si>
  <si>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</si>
  <si>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</si>
  <si>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</si>
  <si>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</si>
  <si>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</si>
  <si>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</si>
  <si>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</si>
  <si>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</si>
  <si>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</si>
  <si>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</si>
  <si>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</si>
  <si>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</si>
  <si>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</si>
  <si>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</si>
  <si>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</si>
  <si>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</si>
  <si>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</si>
  <si>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</si>
  <si>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</si>
  <si>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</si>
  <si>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</si>
  <si>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</si>
  <si>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</si>
  <si>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</si>
  <si>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</si>
  <si>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</si>
  <si>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</si>
  <si>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</si>
  <si>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</si>
  <si>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</si>
  <si>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</si>
  <si>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</si>
  <si>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</si>
  <si>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</si>
  <si>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</si>
  <si>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</si>
  <si>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</si>
  <si>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</si>
  <si>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</si>
  <si>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</si>
  <si>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</si>
  <si>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</si>
  <si>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</si>
  <si>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</si>
  <si>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</si>
  <si>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</si>
  <si>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</si>
  <si>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</si>
  <si>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</si>
  <si>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</si>
  <si>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</si>
  <si>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</si>
  <si>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</si>
  <si>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</si>
  <si>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</si>
  <si>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</si>
  <si>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</si>
  <si>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</si>
  <si>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</si>
  <si>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</si>
  <si>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</si>
  <si>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</si>
  <si>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</si>
  <si>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</si>
  <si>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</si>
  <si>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</si>
  <si>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</si>
  <si>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</si>
  <si>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</si>
  <si>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</si>
  <si>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</si>
  <si>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</si>
  <si>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</si>
  <si>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</si>
  <si>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</si>
  <si>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</si>
  <si>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</si>
  <si>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</si>
  <si>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</si>
  <si>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</si>
  <si>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</si>
  <si>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</si>
  <si>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</si>
  <si>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</si>
  <si>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</si>
  <si>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</si>
  <si>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</si>
  <si>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</si>
  <si>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</si>
  <si>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</si>
  <si>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</si>
  <si>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</si>
  <si>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</si>
  <si>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</si>
  <si>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</si>
  <si>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</si>
  <si>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</si>
  <si>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</si>
  <si>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</si>
  <si>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</si>
  <si>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</si>
  <si>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</si>
  <si>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</si>
  <si>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</si>
  <si>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</si>
  <si>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</si>
  <si>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</si>
  <si>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</si>
  <si>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</si>
  <si>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</si>
  <si>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</si>
  <si>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</si>
  <si>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</si>
  <si>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</si>
  <si>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</si>
  <si>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</si>
  <si>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</si>
  <si>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</si>
  <si>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</si>
  <si>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</si>
  <si>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</si>
  <si>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</si>
  <si>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</si>
  <si>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</si>
  <si>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</si>
  <si>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</si>
  <si>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</si>
  <si>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</si>
  <si>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</si>
  <si>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</si>
  <si>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</si>
  <si>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</si>
  <si>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</si>
  <si>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</si>
  <si>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</si>
  <si>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</si>
  <si>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</si>
  <si>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</si>
  <si>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</si>
  <si>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</si>
  <si>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</si>
  <si>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</si>
  <si>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</si>
  <si>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</si>
  <si>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</si>
  <si>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</si>
  <si>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</si>
  <si>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</si>
  <si>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</si>
  <si>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</si>
  <si>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</si>
  <si>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</si>
  <si>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</si>
  <si>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</si>
  <si>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</si>
  <si>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</si>
  <si>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</si>
  <si>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</si>
  <si>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</si>
  <si>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</si>
  <si>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</si>
  <si>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</si>
  <si>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</si>
  <si>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</si>
  <si>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</si>
  <si>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</si>
  <si>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</si>
  <si>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</si>
  <si>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</si>
  <si>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</si>
  <si>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</si>
  <si>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</si>
  <si>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</si>
  <si>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</si>
  <si>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</si>
  <si>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</si>
  <si>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</si>
  <si>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</si>
  <si>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</si>
  <si>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</si>
  <si>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</si>
  <si>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</si>
  <si>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</si>
  <si>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</si>
  <si>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</si>
  <si>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</si>
  <si>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</si>
  <si>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</si>
  <si>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</si>
  <si>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</si>
  <si>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</si>
  <si>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</si>
  <si>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</si>
  <si>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</si>
  <si>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</si>
  <si>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</si>
  <si>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</si>
  <si>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</si>
  <si>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</si>
  <si>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</si>
  <si>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</si>
  <si>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</si>
  <si>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</si>
  <si>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</si>
  <si>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</si>
  <si>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</si>
  <si>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</si>
  <si>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</si>
  <si>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</si>
  <si>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</si>
  <si>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</si>
  <si>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</si>
  <si>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</si>
  <si>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</si>
  <si>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</si>
  <si>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</si>
  <si>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</si>
  <si>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</si>
  <si>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</si>
  <si>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</si>
  <si>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</si>
  <si>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</si>
  <si>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</si>
  <si>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</si>
  <si>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</si>
  <si>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</si>
  <si>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</si>
  <si>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</si>
  <si>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</si>
  <si>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</si>
  <si>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</si>
  <si>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</si>
  <si>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</si>
  <si>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</si>
  <si>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</si>
  <si>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</si>
  <si>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</si>
  <si>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</si>
  <si>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</si>
  <si>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</si>
  <si>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</si>
  <si>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</si>
  <si>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</si>
  <si>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</si>
  <si>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</si>
  <si>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</si>
  <si>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</si>
  <si>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</si>
  <si>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</si>
  <si>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</si>
  <si>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</si>
  <si>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</si>
  <si>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</si>
  <si>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</si>
  <si>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</si>
  <si>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</si>
  <si>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</si>
  <si>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</si>
  <si>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</si>
  <si>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</si>
  <si>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</si>
  <si>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</si>
  <si>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</si>
  <si>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</si>
  <si>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</si>
  <si>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</si>
  <si>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</si>
  <si>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</si>
  <si>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</si>
  <si>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</si>
  <si>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</si>
  <si>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</si>
  <si>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</si>
  <si>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</si>
  <si>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</si>
  <si>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</si>
  <si>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</si>
  <si>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</si>
  <si>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</si>
  <si>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</si>
  <si>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</si>
  <si>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</si>
  <si>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</si>
  <si>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</si>
  <si>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</si>
  <si>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</si>
  <si>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</si>
  <si>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</si>
  <si>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</si>
  <si>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</si>
  <si>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</si>
  <si>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</si>
  <si>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</si>
  <si>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</si>
  <si>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</si>
  <si>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</si>
  <si>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</si>
  <si>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</si>
  <si>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</si>
  <si>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</si>
  <si>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</si>
  <si>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</si>
  <si>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</si>
  <si>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</si>
  <si>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</si>
  <si>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</si>
  <si>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</si>
  <si>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</si>
  <si>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</si>
  <si>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</si>
  <si>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</si>
  <si>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</si>
  <si>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</si>
  <si>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</si>
  <si>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</si>
  <si>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</si>
  <si>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</si>
  <si>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</si>
  <si>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</si>
  <si>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</si>
  <si>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</si>
  <si>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</si>
  <si>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</si>
  <si>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</si>
  <si>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</si>
  <si>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</si>
  <si>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</si>
  <si>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</si>
  <si>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</si>
  <si>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</si>
  <si>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</si>
  <si>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</si>
  <si>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</si>
  <si>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</si>
  <si>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</si>
  <si>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</si>
  <si>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</si>
  <si>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</si>
  <si>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</si>
  <si>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</si>
  <si>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</si>
  <si>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</si>
  <si>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</si>
  <si>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</si>
  <si>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</si>
  <si>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</si>
  <si>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</si>
  <si>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</si>
  <si>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</si>
  <si>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</si>
  <si>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</si>
  <si>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</si>
  <si>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</si>
  <si>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</si>
  <si>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</si>
  <si>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</si>
  <si>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</si>
  <si>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</si>
  <si>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</si>
  <si>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</si>
  <si>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</si>
  <si>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</si>
  <si>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</si>
  <si>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</si>
  <si>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</si>
  <si>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</si>
  <si>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</si>
  <si>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</si>
  <si>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</si>
  <si>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</si>
  <si>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</si>
  <si>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</si>
  <si>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</si>
  <si>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</si>
  <si>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</si>
  <si>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</si>
  <si>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</si>
  <si>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</si>
  <si>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</si>
  <si>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</si>
  <si>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</si>
  <si>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</si>
  <si>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</si>
  <si>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</si>
  <si>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</si>
  <si>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</si>
  <si>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</si>
  <si>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</si>
  <si>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</si>
  <si>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</si>
  <si>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</si>
  <si>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</si>
  <si>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</si>
  <si>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</si>
  <si>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</si>
  <si>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</si>
  <si>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</si>
  <si>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</si>
  <si>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</si>
  <si>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</si>
  <si>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</si>
  <si>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</si>
  <si>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</si>
  <si>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</si>
  <si>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</si>
  <si>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</si>
  <si>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</si>
  <si>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</si>
  <si>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</si>
  <si>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</si>
  <si>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</si>
  <si>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</si>
  <si>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</si>
  <si>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</si>
  <si>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</si>
  <si>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</si>
  <si>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</si>
  <si>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</si>
  <si>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</si>
  <si>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</si>
  <si>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</si>
  <si>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</si>
  <si>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</si>
  <si>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</si>
  <si>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</si>
  <si>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</si>
  <si>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</si>
  <si>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</si>
  <si>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</si>
  <si>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</si>
  <si>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</si>
  <si>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</si>
  <si>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</si>
  <si>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</si>
  <si>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</si>
  <si>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</si>
  <si>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</si>
  <si>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</si>
  <si>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</si>
  <si>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</si>
  <si>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</si>
  <si>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</si>
  <si>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</si>
  <si>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</si>
  <si>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</si>
  <si>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</si>
  <si>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</si>
  <si>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</si>
  <si>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</si>
  <si>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</si>
  <si>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</si>
  <si>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</si>
  <si>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</si>
  <si>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</si>
  <si>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</si>
  <si>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</si>
  <si>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</si>
  <si>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</si>
  <si>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</si>
  <si>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</si>
  <si>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</si>
  <si>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</si>
  <si>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</si>
  <si>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</si>
  <si>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</si>
  <si>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</si>
  <si>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</si>
  <si>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</si>
  <si>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</si>
  <si>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</si>
  <si>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</si>
  <si>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</si>
  <si>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</si>
  <si>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</si>
  <si>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</si>
  <si>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</si>
  <si>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</si>
  <si>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</si>
  <si>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</si>
  <si>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</si>
  <si>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</si>
  <si>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</si>
  <si>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</si>
  <si>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</si>
  <si>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</si>
  <si>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</si>
  <si>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</si>
  <si>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</si>
  <si>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</si>
  <si>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</si>
  <si>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</si>
  <si>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</si>
  <si>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</si>
  <si>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</si>
  <si>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</si>
  <si>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</si>
  <si>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</si>
  <si>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</si>
  <si>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</si>
  <si>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</si>
  <si>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</si>
  <si>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</si>
  <si>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</si>
  <si>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</si>
  <si>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</si>
  <si>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</si>
  <si>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</si>
  <si>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</si>
  <si>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</si>
  <si>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</si>
  <si>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</si>
  <si>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</si>
  <si>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</si>
  <si>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</si>
  <si>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</si>
  <si>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</si>
  <si>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</si>
  <si>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</si>
  <si>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</si>
  <si>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</si>
  <si>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</si>
  <si>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</si>
  <si>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</si>
  <si>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</si>
  <si>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</si>
  <si>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</si>
  <si>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</si>
  <si>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</si>
  <si>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</si>
  <si>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</si>
  <si>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</si>
  <si>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</si>
  <si>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</si>
  <si>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</si>
  <si>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</si>
  <si>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</si>
  <si>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</si>
  <si>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</si>
  <si>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</si>
  <si>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</si>
  <si>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</si>
  <si>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</si>
  <si>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</si>
  <si>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</si>
  <si>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</si>
  <si>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</si>
  <si>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</si>
  <si>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</si>
  <si>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</si>
  <si>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</si>
  <si>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</si>
  <si>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</si>
  <si>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</si>
  <si>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</si>
  <si>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</si>
  <si>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</si>
  <si>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</si>
  <si>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</si>
  <si>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</si>
  <si>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</si>
  <si>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</si>
  <si>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</si>
  <si>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</si>
  <si>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</si>
  <si>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</si>
  <si>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</si>
  <si>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</si>
  <si>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</si>
  <si>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</si>
  <si>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</si>
  <si>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</si>
  <si>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</si>
  <si>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</si>
  <si>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</si>
  <si>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</si>
  <si>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</si>
  <si>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</si>
  <si>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</si>
  <si>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</si>
  <si>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</si>
  <si>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</si>
  <si>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</si>
  <si>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</si>
  <si>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</si>
  <si>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</si>
  <si>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</si>
  <si>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</si>
  <si>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</si>
  <si>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</si>
  <si>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</si>
  <si>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</si>
  <si>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</si>
  <si>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</si>
  <si>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</si>
  <si>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</si>
  <si>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</si>
  <si>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</si>
  <si>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</si>
  <si>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</si>
  <si>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</si>
  <si>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</si>
  <si>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</si>
  <si>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</si>
  <si>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</si>
  <si>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</si>
  <si>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</si>
  <si>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</si>
  <si>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</si>
  <si>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</si>
  <si>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</si>
  <si>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</si>
  <si>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</si>
  <si>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</si>
  <si>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</si>
  <si>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</si>
  <si>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</si>
  <si>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</si>
  <si>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</si>
  <si>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</si>
  <si>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</si>
  <si>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</si>
  <si>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</si>
  <si>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</si>
  <si>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</si>
  <si>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</si>
  <si>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</si>
  <si>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</si>
  <si>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</si>
  <si>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</si>
  <si>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</si>
  <si>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</si>
  <si>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</si>
  <si>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</si>
  <si>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</si>
  <si>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</si>
  <si>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</si>
  <si>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</si>
  <si>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</si>
  <si>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</si>
  <si>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</si>
  <si>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</si>
  <si>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</si>
  <si>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</si>
  <si>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</si>
  <si>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</si>
  <si>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</si>
  <si>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</si>
  <si>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</si>
  <si>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</si>
  <si>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</si>
  <si>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</si>
  <si>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</si>
  <si>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</si>
  <si>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</si>
  <si>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</si>
  <si>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</si>
  <si>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</si>
  <si>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</si>
  <si>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</si>
  <si>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</si>
  <si>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</si>
  <si>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</si>
  <si>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</si>
  <si>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</si>
  <si>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</si>
  <si>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</si>
  <si>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</si>
  <si>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</si>
  <si>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</si>
  <si>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</si>
  <si>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</si>
  <si>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</si>
  <si>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</si>
  <si>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</si>
  <si>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</si>
  <si>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</si>
  <si>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</si>
  <si>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</si>
  <si>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</si>
  <si>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</si>
  <si>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</si>
  <si>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</si>
  <si>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</si>
  <si>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</si>
  <si>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</si>
  <si>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</si>
  <si>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</si>
  <si>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</si>
  <si>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</si>
  <si>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</si>
  <si>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</si>
  <si>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</si>
  <si>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</si>
  <si>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</si>
  <si>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</si>
  <si>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</si>
  <si>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</si>
  <si>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</si>
  <si>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</si>
  <si>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</si>
  <si>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</si>
  <si>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</si>
  <si>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</si>
  <si>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</si>
  <si>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</si>
  <si>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</si>
  <si>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</si>
  <si>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</si>
  <si>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</si>
  <si>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</si>
  <si>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</si>
  <si>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</si>
  <si>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</si>
  <si>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</si>
  <si>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</si>
  <si>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</si>
  <si>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</si>
  <si>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</si>
  <si>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</si>
  <si>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</si>
  <si>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</si>
  <si>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</si>
  <si>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</si>
  <si>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</si>
  <si>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</si>
  <si>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</si>
  <si>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</si>
  <si>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</si>
  <si>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</si>
  <si>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</si>
  <si>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</si>
  <si>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</si>
  <si>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</si>
  <si>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</si>
  <si>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</si>
  <si>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</si>
  <si>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</si>
  <si>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</si>
  <si>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</si>
  <si>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</si>
  <si>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</si>
  <si>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</si>
  <si>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</si>
  <si>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</si>
  <si>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</si>
  <si>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</si>
  <si>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</si>
  <si>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</si>
  <si>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</si>
  <si>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</si>
  <si>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</si>
  <si>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</si>
  <si>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</si>
  <si>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</si>
  <si>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</si>
  <si>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</si>
  <si>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</si>
  <si>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</si>
  <si>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</si>
  <si>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</si>
  <si>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</si>
  <si>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</si>
  <si>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</si>
  <si>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</si>
  <si>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</si>
  <si>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</si>
  <si>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</si>
  <si>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</si>
  <si>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</si>
  <si>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</si>
  <si>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</si>
  <si>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</si>
  <si>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</si>
  <si>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</si>
  <si>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</si>
  <si>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</si>
  <si>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</si>
  <si>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</si>
  <si>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</si>
  <si>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</si>
  <si>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</si>
  <si>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</si>
  <si>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</si>
  <si>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</si>
  <si>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</si>
  <si>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</si>
  <si>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</si>
  <si>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</si>
  <si>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</si>
  <si>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</si>
  <si>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</si>
  <si>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</si>
  <si>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</si>
  <si>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</si>
  <si>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</si>
  <si>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</si>
  <si>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</si>
  <si>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</si>
  <si>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</si>
  <si>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</si>
  <si>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</si>
  <si>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</si>
  <si>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</si>
  <si>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</si>
  <si>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</si>
  <si>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</si>
  <si>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</si>
  <si>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</si>
  <si>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</si>
  <si>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</si>
  <si>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</si>
  <si>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</si>
  <si>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</si>
  <si>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</si>
  <si>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</si>
  <si>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</si>
  <si>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</si>
  <si>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</si>
  <si>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</si>
  <si>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</si>
  <si>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</si>
  <si>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</si>
  <si>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</si>
  <si>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</si>
  <si>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</si>
  <si>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</si>
  <si>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</si>
  <si>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</si>
  <si>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</si>
  <si>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</si>
  <si>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</si>
  <si>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</si>
  <si>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</si>
  <si>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</si>
  <si>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</si>
  <si>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</si>
  <si>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</si>
  <si>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</si>
  <si>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</si>
  <si>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</si>
  <si>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</si>
  <si>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</si>
  <si>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</si>
  <si>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</si>
  <si>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</si>
  <si>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</si>
  <si>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</si>
  <si>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</si>
  <si>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</si>
  <si>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</si>
  <si>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</si>
  <si>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</si>
  <si>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</si>
  <si>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</si>
  <si>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</si>
  <si>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</si>
  <si>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</si>
  <si>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</si>
  <si>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</si>
  <si>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</si>
  <si>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</si>
  <si>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</si>
  <si>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</si>
  <si>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</si>
  <si>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</si>
  <si>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</si>
  <si>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</si>
  <si>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</si>
  <si>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</si>
  <si>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</si>
  <si>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</si>
  <si>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</si>
  <si>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</si>
  <si>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</si>
  <si>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</si>
  <si>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</si>
  <si>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</si>
  <si>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</si>
  <si>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</si>
  <si>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</si>
  <si>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</si>
  <si>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</si>
  <si>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</si>
  <si>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</si>
  <si>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</si>
  <si>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</si>
  <si>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</si>
  <si>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</si>
  <si>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</si>
  <si>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</si>
  <si>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</si>
  <si>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</si>
  <si>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</si>
  <si>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</si>
  <si>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</si>
  <si>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</si>
  <si>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</si>
  <si>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</si>
  <si>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</si>
  <si>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</si>
  <si>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</si>
  <si>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</si>
  <si>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</si>
  <si>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</si>
  <si>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</si>
  <si>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</si>
  <si>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</si>
  <si>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</si>
  <si>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</si>
  <si>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</si>
  <si>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</si>
  <si>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</si>
  <si>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</si>
  <si>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</si>
  <si>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</si>
  <si>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</si>
  <si>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</si>
  <si>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</si>
  <si>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</si>
  <si>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</si>
  <si>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</si>
  <si>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</si>
  <si>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</si>
  <si>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</si>
  <si>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</si>
  <si>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</si>
  <si>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</si>
  <si>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</si>
  <si>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</si>
  <si>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</si>
  <si>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</si>
  <si>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</si>
  <si>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</si>
  <si>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</si>
  <si>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</si>
  <si>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</si>
  <si>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</si>
  <si>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</si>
  <si>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</si>
  <si>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</si>
  <si>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</si>
  <si>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</si>
  <si>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</si>
  <si>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</si>
  <si>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</si>
  <si>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</si>
  <si>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</si>
  <si>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</si>
  <si>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</si>
  <si>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</si>
  <si>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</si>
  <si>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</si>
  <si>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</si>
  <si>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</si>
  <si>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</si>
  <si>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</si>
  <si>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</si>
  <si>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</si>
  <si>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</si>
  <si>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</si>
  <si>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</si>
  <si>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</si>
  <si>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</si>
  <si>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</si>
  <si>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</si>
  <si>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</si>
  <si>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</si>
  <si>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</si>
  <si>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</si>
  <si>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</si>
  <si>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</si>
  <si>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</si>
  <si>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</si>
  <si>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</si>
  <si>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</si>
  <si>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</si>
  <si>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</si>
  <si>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</si>
  <si>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</si>
  <si>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</si>
  <si>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</si>
  <si>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</si>
  <si>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</si>
  <si>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</si>
  <si>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</si>
  <si>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</si>
  <si>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</si>
  <si>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</si>
  <si>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</si>
  <si>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</si>
  <si>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</si>
  <si>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</si>
  <si>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</si>
  <si>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</si>
  <si>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</si>
  <si>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</si>
  <si>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</si>
  <si>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</si>
  <si>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</si>
  <si>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</si>
  <si>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</si>
  <si>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</si>
  <si>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</si>
  <si>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</si>
  <si>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</si>
  <si>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</si>
  <si>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</si>
  <si>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</si>
  <si>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</si>
  <si>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</si>
  <si>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</si>
  <si>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</si>
  <si>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</si>
  <si>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</si>
  <si>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</si>
  <si>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</si>
  <si>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</si>
  <si>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</si>
  <si>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</si>
  <si>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</si>
  <si>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</si>
  <si>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</si>
  <si>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</si>
  <si>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</si>
  <si>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</si>
  <si>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</si>
  <si>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</si>
  <si>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</si>
  <si>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</si>
  <si>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</si>
  <si>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</si>
  <si>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</si>
  <si>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</si>
  <si>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</si>
  <si>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</si>
  <si>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</si>
  <si>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</si>
  <si>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</si>
  <si>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</si>
  <si>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</si>
  <si>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</si>
  <si>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</si>
  <si>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</si>
  <si>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</si>
  <si>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</si>
  <si>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</si>
  <si>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</si>
  <si>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</si>
  <si>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</si>
  <si>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</si>
  <si>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</si>
  <si>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</si>
  <si>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</si>
  <si>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</si>
  <si>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</si>
  <si>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</si>
  <si>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</si>
  <si>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</si>
  <si>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</si>
  <si>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</si>
  <si>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</si>
  <si>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</si>
  <si>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</si>
  <si>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</si>
  <si>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</si>
  <si>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</si>
  <si>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</si>
  <si>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</si>
  <si>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</si>
  <si>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</si>
  <si>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</si>
  <si>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</si>
  <si>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</si>
  <si>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</si>
  <si>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</si>
  <si>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</si>
  <si>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</si>
  <si>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</si>
  <si>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</si>
  <si>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</si>
  <si>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</si>
  <si>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</si>
  <si>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</si>
  <si>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</si>
  <si>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</si>
  <si>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</si>
  <si>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</si>
  <si>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</si>
  <si>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</si>
  <si>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</si>
  <si>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</si>
  <si>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</si>
  <si>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</si>
  <si>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</si>
  <si>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</si>
  <si>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</si>
  <si>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</si>
  <si>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</si>
  <si>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</si>
  <si>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</si>
  <si>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</si>
  <si>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</si>
  <si>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</si>
  <si>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</si>
  <si>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</si>
  <si>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</si>
  <si>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</si>
  <si>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</si>
  <si>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</si>
  <si>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</si>
  <si>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</si>
  <si>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</si>
  <si>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</si>
  <si>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</si>
  <si>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</si>
  <si>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</si>
  <si>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</si>
  <si>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</si>
  <si>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</si>
  <si>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</si>
  <si>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</si>
  <si>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</si>
  <si>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</si>
  <si>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</si>
  <si>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</si>
  <si>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</si>
  <si>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</si>
  <si>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</si>
  <si>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</si>
  <si>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</si>
  <si>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</si>
  <si>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</si>
  <si>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</si>
  <si>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</si>
  <si>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</si>
  <si>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</si>
  <si>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</si>
  <si>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</si>
  <si>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</si>
  <si>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</si>
  <si>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</si>
  <si>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</si>
  <si>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</si>
  <si>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</si>
  <si>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</si>
  <si>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</si>
  <si>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</si>
  <si>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</si>
  <si>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</si>
  <si>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</si>
  <si>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</si>
  <si>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</si>
  <si>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</si>
  <si>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</si>
  <si>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</si>
  <si>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</si>
  <si>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</si>
  <si>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</si>
  <si>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</si>
  <si>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</si>
  <si>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</si>
  <si>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</si>
  <si>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</si>
  <si>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</si>
  <si>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</si>
  <si>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</si>
  <si>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</si>
  <si>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</si>
  <si>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</si>
  <si>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</si>
  <si>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</si>
  <si>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</si>
  <si>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</si>
  <si>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</si>
  <si>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</si>
  <si>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</si>
  <si>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</si>
  <si>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</si>
  <si>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</si>
  <si>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</si>
  <si>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</si>
  <si>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</si>
  <si>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</si>
  <si>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</si>
  <si>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</si>
  <si>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</si>
  <si>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</si>
  <si>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</si>
  <si>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</si>
  <si>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</si>
  <si>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</si>
  <si>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</si>
  <si>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</si>
  <si>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</si>
  <si>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</si>
  <si>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</si>
  <si>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</si>
  <si>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</si>
  <si>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</si>
  <si>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</si>
  <si>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</si>
  <si>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</si>
  <si>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</si>
  <si>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</si>
  <si>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</si>
  <si>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</si>
  <si>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</si>
  <si>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</si>
  <si>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</si>
  <si>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</si>
  <si>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</si>
  <si>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</si>
  <si>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</si>
  <si>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</si>
  <si>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</si>
  <si>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</si>
  <si>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</si>
  <si>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</si>
  <si>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</si>
  <si>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</si>
  <si>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</si>
  <si>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</si>
  <si>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</si>
  <si>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</si>
  <si>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</si>
  <si>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</si>
  <si>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</si>
  <si>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</si>
  <si>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</si>
  <si>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</si>
  <si>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</si>
  <si>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</si>
  <si>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</si>
  <si>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</si>
  <si>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</si>
  <si>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</si>
  <si>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</si>
  <si>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</si>
  <si>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</si>
  <si>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</si>
  <si>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</si>
  <si>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</si>
  <si>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</si>
  <si>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</si>
  <si>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</si>
  <si>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</si>
  <si>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</si>
  <si>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</si>
  <si>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</si>
  <si>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</si>
  <si>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</si>
  <si>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</si>
  <si>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</si>
  <si>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</si>
  <si>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</si>
  <si>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</si>
  <si>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</si>
  <si>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</si>
  <si>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</si>
  <si>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</si>
  <si>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</si>
  <si>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</si>
  <si>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</si>
  <si>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</si>
  <si>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</si>
  <si>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</si>
  <si>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</si>
  <si>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</si>
  <si>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</si>
  <si>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</si>
  <si>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</si>
  <si>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</si>
  <si>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</si>
  <si>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</si>
  <si>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</si>
  <si>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</si>
  <si>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</si>
  <si>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</si>
  <si>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</si>
  <si>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</si>
  <si>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</si>
  <si>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</si>
  <si>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</si>
  <si>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</si>
  <si>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</si>
  <si>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</si>
  <si>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</si>
  <si>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</si>
  <si>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</si>
  <si>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</si>
  <si>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</si>
  <si>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</si>
  <si>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</si>
  <si>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</si>
  <si>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</si>
  <si>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</si>
  <si>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</si>
  <si>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</si>
  <si>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</si>
  <si>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</si>
  <si>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</si>
  <si>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</si>
  <si>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</si>
  <si>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</si>
  <si>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</si>
  <si>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</si>
  <si>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</si>
  <si>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</si>
  <si>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</si>
  <si>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</si>
  <si>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</si>
  <si>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</si>
  <si>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</si>
  <si>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</si>
  <si>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</si>
  <si>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</si>
  <si>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</si>
  <si>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</si>
  <si>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</si>
  <si>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</si>
  <si>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</si>
  <si>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</si>
  <si>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</si>
  <si>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</si>
  <si>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</si>
  <si>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</si>
  <si>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</si>
  <si>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</si>
  <si>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</si>
  <si>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</si>
  <si>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</si>
  <si>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</si>
  <si>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</si>
  <si>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</si>
  <si>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</si>
  <si>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</si>
  <si>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</si>
  <si>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</si>
  <si>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</si>
  <si>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</si>
  <si>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</si>
  <si>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</si>
  <si>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</si>
  <si>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</si>
  <si>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</si>
  <si>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</si>
  <si>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</si>
  <si>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</si>
  <si>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</si>
  <si>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</si>
  <si>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</si>
  <si>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</si>
  <si>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</si>
  <si>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</si>
  <si>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</si>
  <si>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</si>
  <si>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</si>
  <si>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</si>
  <si>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</si>
  <si>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</si>
  <si>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</si>
  <si>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</si>
  <si>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</si>
  <si>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</si>
  <si>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</si>
  <si>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</si>
  <si>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</si>
  <si>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</si>
  <si>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</si>
  <si>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</si>
  <si>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</si>
  <si>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</si>
  <si>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</si>
  <si>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</si>
  <si>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</si>
  <si>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</si>
  <si>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</si>
  <si>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</si>
  <si>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</si>
  <si>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</si>
  <si>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</si>
  <si>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</si>
  <si>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</si>
  <si>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</si>
  <si>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</si>
  <si>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</si>
  <si>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</si>
  <si>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</si>
  <si>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</si>
  <si>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</si>
  <si>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</si>
  <si>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</si>
  <si>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</si>
  <si>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</si>
  <si>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</si>
  <si>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</si>
  <si>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</si>
  <si>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</si>
  <si>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</si>
  <si>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</si>
  <si>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</si>
  <si>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</si>
  <si>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</si>
  <si>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</si>
  <si>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</si>
  <si>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</si>
  <si>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</si>
  <si>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</si>
  <si>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</si>
  <si>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</si>
  <si>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</si>
  <si>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</si>
  <si>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</si>
  <si>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</si>
  <si>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</si>
  <si>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</si>
  <si>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</si>
  <si>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</si>
  <si>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</si>
  <si>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</si>
  <si>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</si>
  <si>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</si>
  <si>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</si>
  <si>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</si>
  <si>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</si>
  <si>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</si>
  <si>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</si>
  <si>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</si>
  <si>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</si>
  <si>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</si>
  <si>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</si>
  <si>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</si>
  <si>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</si>
  <si>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</si>
  <si>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</si>
  <si>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</si>
  <si>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</si>
  <si>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</si>
  <si>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</si>
  <si>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</si>
  <si>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</si>
  <si>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</si>
  <si>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</si>
  <si>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</si>
  <si>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</si>
  <si>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</si>
  <si>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</si>
  <si>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</si>
  <si>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</si>
  <si>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</si>
  <si>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</si>
  <si>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</si>
  <si>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</si>
  <si>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</si>
  <si>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</si>
  <si>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</si>
  <si>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</si>
  <si>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</si>
  <si>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</si>
  <si>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</si>
  <si>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</si>
  <si>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</si>
  <si>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</si>
  <si>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</si>
  <si>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</si>
  <si>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</si>
  <si>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</si>
  <si>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</si>
  <si>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</si>
  <si>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</si>
  <si>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</si>
  <si>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</si>
  <si>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</si>
  <si>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</si>
  <si>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</si>
  <si>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</si>
  <si>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</si>
  <si>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</si>
  <si>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</si>
  <si>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</si>
  <si>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</si>
  <si>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</si>
  <si>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</si>
  <si>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</si>
  <si>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</si>
  <si>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</si>
  <si>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</si>
  <si>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</si>
  <si>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</si>
  <si>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</si>
  <si>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</si>
  <si>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</si>
  <si>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</si>
  <si>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</si>
  <si>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</si>
  <si>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</si>
  <si>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</si>
  <si>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</si>
  <si>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</si>
  <si>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</si>
  <si>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</si>
  <si>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</si>
  <si>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</si>
  <si>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</si>
  <si>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</si>
  <si>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</si>
  <si>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</si>
  <si>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</si>
  <si>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</si>
  <si>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</si>
  <si>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</si>
  <si>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</si>
  <si>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</si>
  <si>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</si>
  <si>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</si>
  <si>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</si>
  <si>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</si>
  <si>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</si>
  <si>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</si>
  <si>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</si>
  <si>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</si>
  <si>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</si>
  <si>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</si>
  <si>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</si>
  <si>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</si>
  <si>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</si>
  <si>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</si>
  <si>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</si>
  <si>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</si>
  <si>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</si>
  <si>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</si>
  <si>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</si>
  <si>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</si>
  <si>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</si>
  <si>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</si>
  <si>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</si>
  <si>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</si>
  <si>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</si>
  <si>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</si>
  <si>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</si>
  <si>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</si>
  <si>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</si>
  <si>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</si>
  <si>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</si>
  <si>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</si>
  <si>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</si>
  <si>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</si>
  <si>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</si>
  <si>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</si>
  <si>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</si>
  <si>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</si>
  <si>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</si>
  <si>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</si>
  <si>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</si>
  <si>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</si>
  <si>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</si>
  <si>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</si>
  <si>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</si>
  <si>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</si>
  <si>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</si>
  <si>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</si>
  <si>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</si>
  <si>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</si>
  <si>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</si>
  <si>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</si>
  <si>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</si>
  <si>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</si>
  <si>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</si>
  <si>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</si>
  <si>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</si>
  <si>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</si>
  <si>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</si>
  <si>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</si>
  <si>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</si>
  <si>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</si>
  <si>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</si>
  <si>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</si>
  <si>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</si>
  <si>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</si>
  <si>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</si>
  <si>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</si>
  <si>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</si>
  <si>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</si>
  <si>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</si>
  <si>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</si>
  <si>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</si>
  <si>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</si>
  <si>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</si>
  <si>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</si>
  <si>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</si>
  <si>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</si>
  <si>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</si>
  <si>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</si>
  <si>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</si>
  <si>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</si>
  <si>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</si>
  <si>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</si>
  <si>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</si>
  <si>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</si>
  <si>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</si>
  <si>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</si>
  <si>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</si>
  <si>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</si>
  <si>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</si>
  <si>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</si>
  <si>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</si>
  <si>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</si>
  <si>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</si>
  <si>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</si>
  <si>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</si>
  <si>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</si>
  <si>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</si>
  <si>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</si>
  <si>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</si>
  <si>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</si>
  <si>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</si>
  <si>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</si>
  <si>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</si>
  <si>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</si>
  <si>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</si>
  <si>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</si>
  <si>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</si>
  <si>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</si>
  <si>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</si>
  <si>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</si>
  <si>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</si>
  <si>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</si>
  <si>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</si>
  <si>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</si>
  <si>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</si>
  <si>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</si>
  <si>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</si>
  <si>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</si>
  <si>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</si>
  <si>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</si>
  <si>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</si>
  <si>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</si>
  <si>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</si>
  <si>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</si>
  <si>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</si>
  <si>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</si>
  <si>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</si>
  <si>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</si>
  <si>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</si>
  <si>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</si>
  <si>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</si>
  <si>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</si>
  <si>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</si>
  <si>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</si>
  <si>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</si>
  <si>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</si>
  <si>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</si>
  <si>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</si>
  <si>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</si>
  <si>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</si>
  <si>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</si>
  <si>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</si>
  <si>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</si>
  <si>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</si>
  <si>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</si>
  <si>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</si>
  <si>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</si>
  <si>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</si>
  <si>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</si>
  <si>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</si>
  <si>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</si>
  <si>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</si>
  <si>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</si>
  <si>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</si>
  <si>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</si>
  <si>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</si>
  <si>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</si>
  <si>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</si>
  <si>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</si>
  <si>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</si>
  <si>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</si>
  <si>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</si>
  <si>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</si>
  <si>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</si>
  <si>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</si>
  <si>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</si>
  <si>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</si>
  <si>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</si>
  <si>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</si>
  <si>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</si>
  <si>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</si>
  <si>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</si>
  <si>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</si>
  <si>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</si>
  <si>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</si>
  <si>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</si>
  <si>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</si>
  <si>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</si>
  <si>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</si>
  <si>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</si>
  <si>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</si>
  <si>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</si>
  <si>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</si>
  <si>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</si>
  <si>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</si>
  <si>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</si>
  <si>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</si>
  <si>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</si>
  <si>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</si>
  <si>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</si>
  <si>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</si>
  <si>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</si>
  <si>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</si>
  <si>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</si>
  <si>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</si>
  <si>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</si>
  <si>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</si>
  <si>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</si>
  <si>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</si>
  <si>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</si>
  <si>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</si>
  <si>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</si>
  <si>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</si>
  <si>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</si>
  <si>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</si>
  <si>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</si>
  <si>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</si>
  <si>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</si>
  <si>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</si>
  <si>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</si>
  <si>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</si>
  <si>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</si>
  <si>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</si>
  <si>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</si>
  <si>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</si>
  <si>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</si>
  <si>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</si>
  <si>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</si>
  <si>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</si>
  <si>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</si>
  <si>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</si>
  <si>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</si>
  <si>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</si>
  <si>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</si>
  <si>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</si>
  <si>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</si>
  <si>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</si>
  <si>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</si>
  <si>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</si>
  <si>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</si>
  <si>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</si>
  <si>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</si>
  <si>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</si>
  <si>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</si>
  <si>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</si>
  <si>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</si>
  <si>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</si>
  <si>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</si>
  <si>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</si>
  <si>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</si>
  <si>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</si>
  <si>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</si>
  <si>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</si>
  <si>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</si>
  <si>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</si>
  <si>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</si>
  <si>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</si>
  <si>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</si>
  <si>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</si>
  <si>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</si>
  <si>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</si>
  <si>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</si>
  <si>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</si>
  <si>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</si>
  <si>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</si>
  <si>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</si>
  <si>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</si>
  <si>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</si>
  <si>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</si>
  <si>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</si>
  <si>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</si>
  <si>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</si>
  <si>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</si>
  <si>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</si>
  <si>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</si>
  <si>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</si>
  <si>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</si>
  <si>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</si>
  <si>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</si>
  <si>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</si>
  <si>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</si>
  <si>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</si>
  <si>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</si>
  <si>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</si>
  <si>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</si>
  <si>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</si>
  <si>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</si>
  <si>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</si>
  <si>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</si>
  <si>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</si>
  <si>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</si>
  <si>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</si>
  <si>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</si>
  <si>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</si>
  <si>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</si>
  <si>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</si>
  <si>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</si>
  <si>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</si>
  <si>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</si>
  <si>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</si>
  <si>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</si>
  <si>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</si>
  <si>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</si>
  <si>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</si>
  <si>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</si>
  <si>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</si>
  <si>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</si>
  <si>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</si>
  <si>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</si>
  <si>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</si>
  <si>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</si>
  <si>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</si>
  <si>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</si>
  <si>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</si>
  <si>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</si>
  <si>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</si>
  <si>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</si>
  <si>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</si>
  <si>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</si>
  <si>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</si>
  <si>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</si>
  <si>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</si>
  <si>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</si>
  <si>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</si>
  <si>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</si>
  <si>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</si>
  <si>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</si>
  <si>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</si>
  <si>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</si>
  <si>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</si>
  <si>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</si>
  <si>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</si>
  <si>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</si>
  <si>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</si>
  <si>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</si>
  <si>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</si>
  <si>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</si>
  <si>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</si>
  <si>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</si>
  <si>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</si>
  <si>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</si>
  <si>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</si>
  <si>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</si>
  <si>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</si>
  <si>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</si>
  <si>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</si>
  <si>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</si>
  <si>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</si>
  <si>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</si>
  <si>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</si>
  <si>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</si>
  <si>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</si>
  <si>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</si>
  <si>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</si>
  <si>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</si>
  <si>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</si>
  <si>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</si>
  <si>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</si>
  <si>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</si>
  <si>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</si>
  <si>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</si>
  <si>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</si>
  <si>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</si>
  <si>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</si>
  <si>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</si>
  <si>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</si>
  <si>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</si>
  <si>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</si>
  <si>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</si>
  <si>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</si>
  <si>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</si>
  <si>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</si>
  <si>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</si>
  <si>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</si>
  <si>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</si>
  <si>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</si>
  <si>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</si>
  <si>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</si>
  <si>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</si>
  <si>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</si>
  <si>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</si>
  <si>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</si>
  <si>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</si>
  <si>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</si>
  <si>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</si>
  <si>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</si>
  <si>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</si>
  <si>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</si>
  <si>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</si>
  <si>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</si>
  <si>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</si>
  <si>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</si>
  <si>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</si>
  <si>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</si>
  <si>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</si>
  <si>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</si>
  <si>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</si>
  <si>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</si>
  <si>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</si>
  <si>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</si>
  <si>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</si>
  <si>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</si>
  <si>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</si>
  <si>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</si>
  <si>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</si>
  <si>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</si>
  <si>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</si>
  <si>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</si>
  <si>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</si>
  <si>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</si>
  <si>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</si>
  <si>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</si>
  <si>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</si>
  <si>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</si>
  <si>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</si>
  <si>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</si>
  <si>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</si>
  <si>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</si>
  <si>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</si>
  <si>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</si>
  <si>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</si>
  <si>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</si>
  <si>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</si>
  <si>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</si>
  <si>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</si>
  <si>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</si>
  <si>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</si>
  <si>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</si>
  <si>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</si>
  <si>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</si>
  <si>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</si>
  <si>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</si>
  <si>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</si>
  <si>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</si>
  <si>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</si>
  <si>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</si>
  <si>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</si>
  <si>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</si>
  <si>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</si>
  <si>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</si>
  <si>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</si>
  <si>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</si>
  <si>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</si>
  <si>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</si>
  <si>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</si>
  <si>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</si>
  <si>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</si>
  <si>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</si>
  <si>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</si>
  <si>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</si>
  <si>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</si>
  <si>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</si>
  <si>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</si>
  <si>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</si>
  <si>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</si>
  <si>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</si>
  <si>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</si>
  <si>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</si>
  <si>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</si>
  <si>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</si>
  <si>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</si>
  <si>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</si>
  <si>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</si>
  <si>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</si>
  <si>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</si>
  <si>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</si>
  <si>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</si>
  <si>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</si>
  <si>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</si>
  <si>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</si>
  <si>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</si>
  <si>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</si>
  <si>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</si>
  <si>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</si>
  <si>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</si>
  <si>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</si>
  <si>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</si>
  <si>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</si>
  <si>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</si>
  <si>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</si>
  <si>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</si>
  <si>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</si>
  <si>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</si>
  <si>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</si>
  <si>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</si>
  <si>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</si>
  <si>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</si>
  <si>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</si>
  <si>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</si>
  <si>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</si>
  <si>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</si>
  <si>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</si>
  <si>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</si>
  <si>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</si>
  <si>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</si>
  <si>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</si>
  <si>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</si>
  <si>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</si>
  <si>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</si>
  <si>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</si>
  <si>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</si>
  <si>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</si>
  <si>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</si>
  <si>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</si>
  <si>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</si>
  <si>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</si>
  <si>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</si>
  <si>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</si>
  <si>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</si>
  <si>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</si>
  <si>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</si>
  <si>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</si>
  <si>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</si>
  <si>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</si>
  <si>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</si>
  <si>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</si>
  <si>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</si>
  <si>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</si>
  <si>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</si>
  <si>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</si>
  <si>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</si>
  <si>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</si>
  <si>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</si>
  <si>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</si>
  <si>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</si>
  <si>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</si>
  <si>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</si>
  <si>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</si>
  <si>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</si>
  <si>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</si>
  <si>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</si>
  <si>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</si>
  <si>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</si>
  <si>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</si>
  <si>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</si>
  <si>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</si>
  <si>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</si>
  <si>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</si>
  <si>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</si>
  <si>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</si>
  <si>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</si>
  <si>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</si>
  <si>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</si>
  <si>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</si>
  <si>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</si>
  <si>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</si>
  <si>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</si>
  <si>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</si>
  <si>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</si>
  <si>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</si>
  <si>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</si>
  <si>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</si>
  <si>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</si>
  <si>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</si>
  <si>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</si>
  <si>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</si>
  <si>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</si>
  <si>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</si>
  <si>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</si>
  <si>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</si>
  <si>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</si>
  <si>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</si>
  <si>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</si>
  <si>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</si>
  <si>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</si>
  <si>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</si>
  <si>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</si>
  <si>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</si>
  <si>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</si>
  <si>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</si>
  <si>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</si>
  <si>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</si>
  <si>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</si>
  <si>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</si>
  <si>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</si>
  <si>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</si>
  <si>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</si>
  <si>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</si>
  <si>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</si>
  <si>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</si>
  <si>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</si>
  <si>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</si>
  <si>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</si>
  <si>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</si>
  <si>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</si>
  <si>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</si>
  <si>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</si>
  <si>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</si>
  <si>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</si>
  <si>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</si>
  <si>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</si>
  <si>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</si>
  <si>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</si>
  <si>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</si>
  <si>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</si>
  <si>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</si>
  <si>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</si>
  <si>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</si>
  <si>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</si>
  <si>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</si>
  <si>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</si>
  <si>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</si>
  <si>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</si>
  <si>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</si>
  <si>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</si>
  <si>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</si>
  <si>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</si>
  <si>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</si>
  <si>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</si>
  <si>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</si>
  <si>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</si>
  <si>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</si>
  <si>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</si>
  <si>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</si>
  <si>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</si>
  <si>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</si>
  <si>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</si>
  <si>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</si>
  <si>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</si>
  <si>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</si>
  <si>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</si>
  <si>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</si>
  <si>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</si>
  <si>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</si>
  <si>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</si>
  <si>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</si>
  <si>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</si>
  <si>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</si>
  <si>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</si>
  <si>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</si>
  <si>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</si>
  <si>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</si>
  <si>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</si>
  <si>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</si>
  <si>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</si>
  <si>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</si>
  <si>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</si>
  <si>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</si>
  <si>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</si>
  <si>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</si>
  <si>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</si>
  <si>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</si>
  <si>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</si>
  <si>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</si>
  <si>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</si>
  <si>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</si>
  <si>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</si>
  <si>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</si>
  <si>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</si>
  <si>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</si>
  <si>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</si>
  <si>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</si>
  <si>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</si>
  <si>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</si>
  <si>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</si>
  <si>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</si>
  <si>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</si>
  <si>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</si>
  <si>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</si>
  <si>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</si>
  <si>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</si>
  <si>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</si>
  <si>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</si>
  <si>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</si>
  <si>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</si>
  <si>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</si>
  <si>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</si>
  <si>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</si>
  <si>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</si>
  <si>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</si>
  <si>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</si>
  <si>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</si>
  <si>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</si>
  <si>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</si>
  <si>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</si>
  <si>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</si>
  <si>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</si>
  <si>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</si>
  <si>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</si>
  <si>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</si>
  <si>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</si>
  <si>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</si>
  <si>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</si>
  <si>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</si>
  <si>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</si>
  <si>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</si>
  <si>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</si>
  <si>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</si>
  <si>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</si>
  <si>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</si>
  <si>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</si>
  <si>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</si>
  <si>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</si>
  <si>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</si>
  <si>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</si>
  <si>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</si>
  <si>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</si>
  <si>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</si>
  <si>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</si>
  <si>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</si>
  <si>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</si>
  <si>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</si>
  <si>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</si>
  <si>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</si>
  <si>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</si>
  <si>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</si>
  <si>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</si>
  <si>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</si>
  <si>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</si>
  <si>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</si>
  <si>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</si>
  <si>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</si>
  <si>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</si>
  <si>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</si>
  <si>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</si>
  <si>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</si>
  <si>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</si>
  <si>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</si>
  <si>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</si>
  <si>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</si>
  <si>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</si>
  <si>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</si>
  <si>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</si>
  <si>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</si>
  <si>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</si>
  <si>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</si>
  <si>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</si>
  <si>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</si>
  <si>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</si>
  <si>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</si>
  <si>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</si>
  <si>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</si>
  <si>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</si>
  <si>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</si>
  <si>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</si>
  <si>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</si>
  <si>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</si>
  <si>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</si>
  <si>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</si>
  <si>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</si>
  <si>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</si>
  <si>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</si>
  <si>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</si>
  <si>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</si>
  <si>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</si>
  <si>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</si>
  <si>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</si>
  <si>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</si>
  <si>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</si>
  <si>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</si>
  <si>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</si>
  <si>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</si>
  <si>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</si>
  <si>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</si>
  <si>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</si>
  <si>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</si>
  <si>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</si>
  <si>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</si>
  <si>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</si>
  <si>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</si>
  <si>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</si>
  <si>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</si>
  <si>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</si>
  <si>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</si>
  <si>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</si>
  <si>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</si>
  <si>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</si>
  <si>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</si>
  <si>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</si>
  <si>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</si>
  <si>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</si>
  <si>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</si>
  <si>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</si>
  <si>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</si>
  <si>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</si>
  <si>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</si>
  <si>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</si>
  <si>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</si>
  <si>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</si>
  <si>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</si>
  <si>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</si>
  <si>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</si>
  <si>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</si>
  <si>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</si>
  <si>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</si>
  <si>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</si>
  <si>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</si>
  <si>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</si>
  <si>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</si>
  <si>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</si>
  <si>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</si>
  <si>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</si>
  <si>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</si>
  <si>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</si>
  <si>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</si>
  <si>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</si>
  <si>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</si>
  <si>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</si>
  <si>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</si>
  <si>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</si>
  <si>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</si>
  <si>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</si>
  <si>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</si>
  <si>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</si>
  <si>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</si>
  <si>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</si>
  <si>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</si>
  <si>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</si>
  <si>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</si>
  <si>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</si>
  <si>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</si>
  <si>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</si>
  <si>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</si>
  <si>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</si>
  <si>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</si>
  <si>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</si>
  <si>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</si>
  <si>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</si>
  <si>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</si>
  <si>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</si>
  <si>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</si>
  <si>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</si>
  <si>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</si>
  <si>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</si>
  <si>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</si>
  <si>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</si>
  <si>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</si>
  <si>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</si>
  <si>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</si>
  <si>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</si>
  <si>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</si>
  <si>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</si>
  <si>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</si>
  <si>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</si>
  <si>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</si>
  <si>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</si>
  <si>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</si>
  <si>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</si>
  <si>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</si>
  <si>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</si>
  <si>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</si>
  <si>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</si>
  <si>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</si>
  <si>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</si>
  <si>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</si>
  <si>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</si>
  <si>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</si>
  <si>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</si>
  <si>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</si>
  <si>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</si>
  <si>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</si>
  <si>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</si>
  <si>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</si>
  <si>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</si>
  <si>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</si>
  <si>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</si>
  <si>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</si>
  <si>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</si>
  <si>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</si>
  <si>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</si>
  <si>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</si>
  <si>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</si>
  <si>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</si>
  <si>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</si>
  <si>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</si>
  <si>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</si>
  <si>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</si>
  <si>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</si>
  <si>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</si>
  <si>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</si>
  <si>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</si>
  <si>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</si>
  <si>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</si>
  <si>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</si>
  <si>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</si>
  <si>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</si>
  <si>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</si>
  <si>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</si>
  <si>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</si>
  <si>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</si>
  <si>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</si>
  <si>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</si>
  <si>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</si>
  <si>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</si>
  <si>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</si>
  <si>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</si>
  <si>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</si>
  <si>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</si>
  <si>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</si>
  <si>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</si>
  <si>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</si>
  <si>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</si>
  <si>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</si>
  <si>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</si>
  <si>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</si>
  <si>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</si>
  <si>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</si>
  <si>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</si>
  <si>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</si>
  <si>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</si>
  <si>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</si>
  <si>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</si>
  <si>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</si>
  <si>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</si>
  <si>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</si>
  <si>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</si>
  <si>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</si>
  <si>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</si>
  <si>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</si>
  <si>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</si>
  <si>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</si>
  <si>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</si>
  <si>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</si>
  <si>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</si>
  <si>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</si>
  <si>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</si>
  <si>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</si>
  <si>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</si>
  <si>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</si>
  <si>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</si>
  <si>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</si>
  <si>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</si>
  <si>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</si>
  <si>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</si>
  <si>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</si>
  <si>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</si>
  <si>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</si>
  <si>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</si>
  <si>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</si>
  <si>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</si>
  <si>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</si>
  <si>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</si>
  <si>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</si>
  <si>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</si>
  <si>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</si>
  <si>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</si>
  <si>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</si>
  <si>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</si>
  <si>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</si>
  <si>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</si>
  <si>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</si>
  <si>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</si>
  <si>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</si>
  <si>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</si>
  <si>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</si>
  <si>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</si>
  <si>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</si>
  <si>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</si>
  <si>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</si>
  <si>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</si>
  <si>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</si>
  <si>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</si>
  <si>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</si>
  <si>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</si>
  <si>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</si>
  <si>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</si>
  <si>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</si>
  <si>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</si>
  <si>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</si>
  <si>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</si>
  <si>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</si>
  <si>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</si>
  <si>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</si>
  <si>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</si>
  <si>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</si>
  <si>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</si>
  <si>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</si>
  <si>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</si>
  <si>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</si>
  <si>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</si>
  <si>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</si>
  <si>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</si>
  <si>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</si>
  <si>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</si>
  <si>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</si>
  <si>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</si>
  <si>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</si>
  <si>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</si>
  <si>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</si>
  <si>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</si>
  <si>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</si>
  <si>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</si>
  <si>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</si>
  <si>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</si>
  <si>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</si>
  <si>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</si>
  <si>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</si>
  <si>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</si>
  <si>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</si>
  <si>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</si>
  <si>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</si>
  <si>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</si>
  <si>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</si>
  <si>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</si>
  <si>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</si>
  <si>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</si>
  <si>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</si>
  <si>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</si>
  <si>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</si>
  <si>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</si>
  <si>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</si>
  <si>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</si>
  <si>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</si>
  <si>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</si>
  <si>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</si>
  <si>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</si>
  <si>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</si>
  <si>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</si>
  <si>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</si>
  <si>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</si>
  <si>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</si>
  <si>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</si>
  <si>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</si>
  <si>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</si>
  <si>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</si>
  <si>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</si>
  <si>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</si>
  <si>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</si>
  <si>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</si>
  <si>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</si>
  <si>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</si>
  <si>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</si>
  <si>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</si>
  <si>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</si>
  <si>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</si>
  <si>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</si>
  <si>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</si>
  <si>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</si>
  <si>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</si>
  <si>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</si>
  <si>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</si>
  <si>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</si>
  <si>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</si>
  <si>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</si>
  <si>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</si>
  <si>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</si>
  <si>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</si>
  <si>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</si>
  <si>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</si>
  <si>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</si>
  <si>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</si>
  <si>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</si>
  <si>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</si>
  <si>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</si>
  <si>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</si>
  <si>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</si>
  <si>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</si>
  <si>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</si>
  <si>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</si>
  <si>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</si>
  <si>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</si>
  <si>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</si>
  <si>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</si>
  <si>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</si>
  <si>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</si>
  <si>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</si>
  <si>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</si>
  <si>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</si>
  <si>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</si>
  <si>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</si>
  <si>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</si>
  <si>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</si>
  <si>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</si>
  <si>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</si>
  <si>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</si>
  <si>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</si>
  <si>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</si>
  <si>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</si>
  <si>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</si>
  <si>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</si>
  <si>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</si>
  <si>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</si>
  <si>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</si>
  <si>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</si>
  <si>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</si>
  <si>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</si>
  <si>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</si>
  <si>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</si>
  <si>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</si>
  <si>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</si>
  <si>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</si>
  <si>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</si>
  <si>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</si>
  <si>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</si>
  <si>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</si>
  <si>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</si>
  <si>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</si>
  <si>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</si>
  <si>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</si>
  <si>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</si>
  <si>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</si>
  <si>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</si>
  <si>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</si>
  <si>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</si>
  <si>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</si>
  <si>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</si>
  <si>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</si>
  <si>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</si>
  <si>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</si>
  <si>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</si>
  <si>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</si>
  <si>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</si>
  <si>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</si>
  <si>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</si>
  <si>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</si>
  <si>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</si>
  <si>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</si>
  <si>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</si>
  <si>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</si>
  <si>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</si>
  <si>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</si>
  <si>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</si>
  <si>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</si>
  <si>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</si>
  <si>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</si>
  <si>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</si>
  <si>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</si>
  <si>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</si>
  <si>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</si>
  <si>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</si>
  <si>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</si>
  <si>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</si>
  <si>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</si>
  <si>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</si>
  <si>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</si>
  <si>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</si>
  <si>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</si>
  <si>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</si>
  <si>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</si>
  <si>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</si>
  <si>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</si>
  <si>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</si>
  <si>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</si>
  <si>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</si>
  <si>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</si>
  <si>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</si>
  <si>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</si>
  <si>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</si>
  <si>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</si>
  <si>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</si>
  <si>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</si>
  <si>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</si>
  <si>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</si>
  <si>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</si>
  <si>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</si>
  <si>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</si>
  <si>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</si>
  <si>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</si>
  <si>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</si>
  <si>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</si>
  <si>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</si>
  <si>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</si>
  <si>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</si>
  <si>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</si>
  <si>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</si>
  <si>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</si>
  <si>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</si>
  <si>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</si>
  <si>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</si>
  <si>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</si>
  <si>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</si>
  <si>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</si>
  <si>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</si>
  <si>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</si>
  <si>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</si>
  <si>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</si>
  <si>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</si>
  <si>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</si>
  <si>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</si>
  <si>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</si>
  <si>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</si>
  <si>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</si>
  <si>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</si>
  <si>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</si>
  <si>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</si>
  <si>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</si>
  <si>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</si>
  <si>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</si>
  <si>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</si>
  <si>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</si>
  <si>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</si>
  <si>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</si>
  <si>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</si>
  <si>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</si>
  <si>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</si>
  <si>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</si>
  <si>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</si>
  <si>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</si>
  <si>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</si>
  <si>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</si>
  <si>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</si>
  <si>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</si>
  <si>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</si>
  <si>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</si>
  <si>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</si>
  <si>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</si>
  <si>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</si>
  <si>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</si>
  <si>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</si>
  <si>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</si>
  <si>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</si>
  <si>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</si>
  <si>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</si>
  <si>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</si>
  <si>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</si>
  <si>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</si>
  <si>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</si>
  <si>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</si>
  <si>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</si>
  <si>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</si>
  <si>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</si>
  <si>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</si>
  <si>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</si>
  <si>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</si>
  <si>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</si>
  <si>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</si>
  <si>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</si>
  <si>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</si>
  <si>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</si>
  <si>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</si>
  <si>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</si>
  <si>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</si>
  <si>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</si>
  <si>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</si>
  <si>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</si>
  <si>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</si>
  <si>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</si>
  <si>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</si>
  <si>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</si>
  <si>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</si>
  <si>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</si>
  <si>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</si>
  <si>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</si>
  <si>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</si>
  <si>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</si>
  <si>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</si>
  <si>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</si>
  <si>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</si>
  <si>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</si>
  <si>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</si>
  <si>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</si>
  <si>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</si>
  <si>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</si>
  <si>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</si>
  <si>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</si>
  <si>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</si>
  <si>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</si>
  <si>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</si>
  <si>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</si>
  <si>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</si>
  <si>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</si>
  <si>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</si>
  <si>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</si>
  <si>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</si>
  <si>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</si>
  <si>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</si>
  <si>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</si>
  <si>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</si>
  <si>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</si>
  <si>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</si>
  <si>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</si>
  <si>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</si>
  <si>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</si>
  <si>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</si>
  <si>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</si>
  <si>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</si>
  <si>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</si>
  <si>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</si>
  <si>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</si>
  <si>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</si>
  <si>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</si>
  <si>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</si>
  <si>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</si>
  <si>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</si>
  <si>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</si>
  <si>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</si>
  <si>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</si>
  <si>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</si>
  <si>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</si>
  <si>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</si>
  <si>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</si>
  <si>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</si>
  <si>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</si>
  <si>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</si>
  <si>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</si>
  <si>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</si>
  <si>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</si>
  <si>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</si>
  <si>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</si>
  <si>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</si>
  <si>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</si>
  <si>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</si>
  <si>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</si>
  <si>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</si>
  <si>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</si>
  <si>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</si>
  <si>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</si>
  <si>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</si>
  <si>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</si>
  <si>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</si>
  <si>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</si>
  <si>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</si>
  <si>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</si>
  <si>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</si>
  <si>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</si>
  <si>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</si>
  <si>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</si>
  <si>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</si>
  <si>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</si>
  <si>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</si>
  <si>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</si>
  <si>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</si>
  <si>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</si>
  <si>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</si>
  <si>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</si>
  <si>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</si>
  <si>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</si>
  <si>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</si>
  <si>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</si>
  <si>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</si>
  <si>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</si>
  <si>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</si>
  <si>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</si>
  <si>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</si>
  <si>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</si>
  <si>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</si>
  <si>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</si>
  <si>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</si>
  <si>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</si>
  <si>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</si>
  <si>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</si>
  <si>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</si>
  <si>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</si>
  <si>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</si>
  <si>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</si>
  <si>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</si>
  <si>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</si>
  <si>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</si>
  <si>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</si>
  <si>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</si>
  <si>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</si>
  <si>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</si>
  <si>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</si>
  <si>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</si>
  <si>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</si>
  <si>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</si>
  <si>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</si>
  <si>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</si>
  <si>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</si>
  <si>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</si>
  <si>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</si>
  <si>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</si>
  <si>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</si>
  <si>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</si>
  <si>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</si>
  <si>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</si>
  <si>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</si>
  <si>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</si>
  <si>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</si>
  <si>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</si>
  <si>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</si>
  <si>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</si>
  <si>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</si>
  <si>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</si>
  <si>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</si>
  <si>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</si>
  <si>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</si>
  <si>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</si>
  <si>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</si>
  <si>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</si>
  <si>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</si>
  <si>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</si>
  <si>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</si>
  <si>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</si>
  <si>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</si>
  <si>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</si>
  <si>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</si>
  <si>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</si>
  <si>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</si>
  <si>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</si>
  <si>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</si>
  <si>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</si>
  <si>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</si>
  <si>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</si>
  <si>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</si>
  <si>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</si>
  <si>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</si>
  <si>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</si>
  <si>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</si>
  <si>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</si>
  <si>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</si>
  <si>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</si>
  <si>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</si>
  <si>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</si>
  <si>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</si>
  <si>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</si>
  <si>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</si>
  <si>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</si>
  <si>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</si>
  <si>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</si>
  <si>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</si>
  <si>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</si>
  <si>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</si>
  <si>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</si>
  <si>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</si>
  <si>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</si>
  <si>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</si>
  <si>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</si>
  <si>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</si>
  <si>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</si>
  <si>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</si>
  <si>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</si>
  <si>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</si>
  <si>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</si>
  <si>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</si>
  <si>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</si>
  <si>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</si>
  <si>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</si>
  <si>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</si>
  <si>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</si>
  <si>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</si>
  <si>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</si>
  <si>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</si>
  <si>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</si>
  <si>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</si>
  <si>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</si>
  <si>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</si>
  <si>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</si>
  <si>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</si>
  <si>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</si>
  <si>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</si>
  <si>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</si>
  <si>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</si>
  <si>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</si>
  <si>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</si>
  <si>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</si>
  <si>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</si>
  <si>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</si>
  <si>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</si>
  <si>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</si>
  <si>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</si>
  <si>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</si>
  <si>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</si>
  <si>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</si>
  <si>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</si>
  <si>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</si>
  <si>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</si>
  <si>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</si>
  <si>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</si>
  <si>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</si>
  <si>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</si>
  <si>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</si>
  <si>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</si>
  <si>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</si>
  <si>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</si>
  <si>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</si>
  <si>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</si>
  <si>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</si>
  <si>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</si>
  <si>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</si>
  <si>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</si>
  <si>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</si>
  <si>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</si>
  <si>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</si>
  <si>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</si>
  <si>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</si>
  <si>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</si>
  <si>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</si>
  <si>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</si>
  <si>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</si>
  <si>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</si>
  <si>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</si>
  <si>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</si>
  <si>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</si>
  <si>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</si>
  <si>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</si>
  <si>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</si>
  <si>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</si>
  <si>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</si>
  <si>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</si>
  <si>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</si>
  <si>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</si>
  <si>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</si>
  <si>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</si>
  <si>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</si>
  <si>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</si>
  <si>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</si>
  <si>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</si>
  <si>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</si>
  <si>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</si>
  <si>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</si>
  <si>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</si>
  <si>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</si>
  <si>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</si>
  <si>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</si>
  <si>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</si>
  <si>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</si>
  <si>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</si>
  <si>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</si>
  <si>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</si>
  <si>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</si>
  <si>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</si>
  <si>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</si>
  <si>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</si>
  <si>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</si>
  <si>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</si>
  <si>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</si>
  <si>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</si>
  <si>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</si>
  <si>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</si>
  <si>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</si>
  <si>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</si>
  <si>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</si>
  <si>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</si>
  <si>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</si>
  <si>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</si>
  <si>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</si>
  <si>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</si>
  <si>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</si>
  <si>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</si>
  <si>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</si>
  <si>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</si>
  <si>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</si>
  <si>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</si>
  <si>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</si>
  <si>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</si>
  <si>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</si>
  <si>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</si>
  <si>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</si>
  <si>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</si>
  <si>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</si>
  <si>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</si>
  <si>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</si>
  <si>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</si>
  <si>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</si>
  <si>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</si>
  <si>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</si>
  <si>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</si>
  <si>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</si>
  <si>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</si>
  <si>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</si>
  <si>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</si>
  <si>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</si>
  <si>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</si>
  <si>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</si>
  <si>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</si>
  <si>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</si>
  <si>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</si>
  <si>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</si>
  <si>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</si>
  <si>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</si>
  <si>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</si>
  <si>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</si>
  <si>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</si>
  <si>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</si>
  <si>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</si>
  <si>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</si>
  <si>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</si>
  <si>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</si>
  <si>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</si>
  <si>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</si>
  <si>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</si>
  <si>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</si>
  <si>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</si>
  <si>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</si>
  <si>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</si>
  <si>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</si>
  <si>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</si>
  <si>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</si>
  <si>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</si>
  <si>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</si>
  <si>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</si>
  <si>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</si>
  <si>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</si>
  <si>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</si>
  <si>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</si>
  <si>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</si>
  <si>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</si>
  <si>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</si>
  <si>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</si>
  <si>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</si>
  <si>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</si>
  <si>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</si>
  <si>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</si>
  <si>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</si>
  <si>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</si>
  <si>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</si>
  <si>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</si>
  <si>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</si>
  <si>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</si>
  <si>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</si>
  <si>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</si>
  <si>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</si>
  <si>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</si>
  <si>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</si>
  <si>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</si>
  <si>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</si>
  <si>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</si>
  <si>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</si>
  <si>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</si>
  <si>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</si>
  <si>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</si>
  <si>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</si>
  <si>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</si>
  <si>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</si>
  <si>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</si>
  <si>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</si>
  <si>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</si>
  <si>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</si>
  <si>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</si>
  <si>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</si>
  <si>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</si>
  <si>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</si>
  <si>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</si>
  <si>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</si>
  <si>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</si>
  <si>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</si>
  <si>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</si>
  <si>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</si>
  <si>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</si>
  <si>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</si>
  <si>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</si>
  <si>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</si>
  <si>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</si>
  <si>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</si>
  <si>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</si>
  <si>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</si>
  <si>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</si>
  <si>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</si>
  <si>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</si>
  <si>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</si>
  <si>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</si>
  <si>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</si>
  <si>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</si>
  <si>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</si>
  <si>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</si>
  <si>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</si>
  <si>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</si>
  <si>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</si>
  <si>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</si>
  <si>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</si>
  <si>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</si>
  <si>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</si>
  <si>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</si>
  <si>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</si>
  <si>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</si>
  <si>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</si>
  <si>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</si>
  <si>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</si>
  <si>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</si>
  <si>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</si>
  <si>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</si>
  <si>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</si>
  <si>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</si>
  <si>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</si>
  <si>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</si>
  <si>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</si>
  <si>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</si>
  <si>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</si>
  <si>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</si>
  <si>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</si>
  <si>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</si>
  <si>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</si>
  <si>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</si>
  <si>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</si>
  <si>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</si>
  <si>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</si>
  <si>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</si>
  <si>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</si>
  <si>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</si>
  <si>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</si>
  <si>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</si>
  <si>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</si>
  <si>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</si>
  <si>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</si>
  <si>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</si>
  <si>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</si>
  <si>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</si>
  <si>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</si>
  <si>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</si>
  <si>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</si>
  <si>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</si>
  <si>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</si>
  <si>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</si>
  <si>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</si>
  <si>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</si>
  <si>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</si>
  <si>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</si>
  <si>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</si>
  <si>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</si>
  <si>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</si>
  <si>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</si>
  <si>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</si>
  <si>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</si>
  <si>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</si>
  <si>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</si>
  <si>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</si>
  <si>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</si>
  <si>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</si>
  <si>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</si>
  <si>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</si>
  <si>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</si>
  <si>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</si>
  <si>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</si>
  <si>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</si>
  <si>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</si>
  <si>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</si>
  <si>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</si>
  <si>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</si>
  <si>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</si>
  <si>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</si>
  <si>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</si>
  <si>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</si>
  <si>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</si>
  <si>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</si>
  <si>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</si>
  <si>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</si>
  <si>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</si>
  <si>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</si>
  <si>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</si>
  <si>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</si>
  <si>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</si>
  <si>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</si>
  <si>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</si>
  <si>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</si>
  <si>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</si>
  <si>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</si>
  <si>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</si>
  <si>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</si>
  <si>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</si>
  <si>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</si>
  <si>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</si>
  <si>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</si>
  <si>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</si>
  <si>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</si>
  <si>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</si>
  <si>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</si>
  <si>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</si>
  <si>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</si>
  <si>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</si>
  <si>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</si>
  <si>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</si>
  <si>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</si>
  <si>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</si>
  <si>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</si>
  <si>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</si>
  <si>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</si>
  <si>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</si>
  <si>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</si>
  <si>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</si>
  <si>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</si>
  <si>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</si>
  <si>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</si>
  <si>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</si>
  <si>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</si>
  <si>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</si>
  <si>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</si>
  <si>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</si>
  <si>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</si>
  <si>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</si>
  <si>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</si>
  <si>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</si>
  <si>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</si>
  <si>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</si>
  <si>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</si>
  <si>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</si>
  <si>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</si>
  <si>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</si>
  <si>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</si>
  <si>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</si>
  <si>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</si>
  <si>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</si>
  <si>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</si>
  <si>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</si>
  <si>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</si>
  <si>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</si>
  <si>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</si>
  <si>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</si>
  <si>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</si>
  <si>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</si>
  <si>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</si>
  <si>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</si>
  <si>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</si>
  <si>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</si>
  <si>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</si>
  <si>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</si>
  <si>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</si>
  <si>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</si>
  <si>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</si>
  <si>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</si>
  <si>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</si>
  <si>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</si>
  <si>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</si>
  <si>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</si>
  <si>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</si>
  <si>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</si>
  <si>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</si>
  <si>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</si>
  <si>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</si>
  <si>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</si>
  <si>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</si>
  <si>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</si>
  <si>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</si>
  <si>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</si>
  <si>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</si>
  <si>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</si>
  <si>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</si>
  <si>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</si>
  <si>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</si>
  <si>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</si>
  <si>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</si>
  <si>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</si>
  <si>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</si>
  <si>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</si>
  <si>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</si>
  <si>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</si>
  <si>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</si>
  <si>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</si>
  <si>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</si>
  <si>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</si>
  <si>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</si>
  <si>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</si>
  <si>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</si>
  <si>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</si>
  <si>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</si>
  <si>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</si>
  <si>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</si>
  <si>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</si>
  <si>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</si>
  <si>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</si>
  <si>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</si>
  <si>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</si>
  <si>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</si>
  <si>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</si>
  <si>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</si>
  <si>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</si>
  <si>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</si>
  <si>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</si>
  <si>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</si>
  <si>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</si>
  <si>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</si>
  <si>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</si>
  <si>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</si>
  <si>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</si>
  <si>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</si>
  <si>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</si>
  <si>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</si>
  <si>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</si>
  <si>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</si>
  <si>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</si>
  <si>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</si>
  <si>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</si>
  <si>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</si>
  <si>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</si>
  <si>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</si>
  <si>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</si>
  <si>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</si>
  <si>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</si>
  <si>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</si>
  <si>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</si>
  <si>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</si>
  <si>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</si>
  <si>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</si>
  <si>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</si>
  <si>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</si>
  <si>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</si>
  <si>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</si>
  <si>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</si>
  <si>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</si>
  <si>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</si>
  <si>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</si>
  <si>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</si>
  <si>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</si>
  <si>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</si>
  <si>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</si>
  <si>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</si>
  <si>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</si>
  <si>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</si>
  <si>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</si>
  <si>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</si>
  <si>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</si>
  <si>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</si>
  <si>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</si>
  <si>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</si>
  <si>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</si>
  <si>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</si>
  <si>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</si>
  <si>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</si>
  <si>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</si>
  <si>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</si>
  <si>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</si>
  <si>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</si>
  <si>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</si>
  <si>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</si>
  <si>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</si>
  <si>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</si>
  <si>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</si>
  <si>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</si>
  <si>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</si>
  <si>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</si>
  <si>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</si>
  <si>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</si>
  <si>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</si>
  <si>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</si>
  <si>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</si>
  <si>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</si>
  <si>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</si>
  <si>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</si>
  <si>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</si>
  <si>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</si>
  <si>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</si>
  <si>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</si>
  <si>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</si>
  <si>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</si>
  <si>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</si>
  <si>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</si>
  <si>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</si>
  <si>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</si>
  <si>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</si>
  <si>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</si>
  <si>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</si>
  <si>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</si>
  <si>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</si>
  <si>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</si>
  <si>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</si>
  <si>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</si>
  <si>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</si>
  <si>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</si>
  <si>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</si>
  <si>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</si>
  <si>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</si>
  <si>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</si>
  <si>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</si>
  <si>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</si>
  <si>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</si>
  <si>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</si>
  <si>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</si>
  <si>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</si>
  <si>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</si>
  <si>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</si>
  <si>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</si>
  <si>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</si>
  <si>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</si>
  <si>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</si>
  <si>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</si>
  <si>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</si>
  <si>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</si>
  <si>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</si>
  <si>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</si>
  <si>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</si>
  <si>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</si>
  <si>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</si>
  <si>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</si>
  <si>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</si>
  <si>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</si>
  <si>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</si>
  <si>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</si>
  <si>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</si>
  <si>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</si>
  <si>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</si>
  <si>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</si>
  <si>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</si>
  <si>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</si>
  <si>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</si>
  <si>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</si>
  <si>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</si>
  <si>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</si>
  <si>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</si>
  <si>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</si>
  <si>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</si>
  <si>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</si>
  <si>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</si>
  <si>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</si>
  <si>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</si>
  <si>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</si>
  <si>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</si>
  <si>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</si>
  <si>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</si>
  <si>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</si>
  <si>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</si>
  <si>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</si>
  <si>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</si>
  <si>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</si>
  <si>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</si>
  <si>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</si>
  <si>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</si>
  <si>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</si>
  <si>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</si>
  <si>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</si>
  <si>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</si>
  <si>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</si>
  <si>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</si>
  <si>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</si>
  <si>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</si>
  <si>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</si>
  <si>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</si>
  <si>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</si>
  <si>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</si>
  <si>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</si>
  <si>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</si>
  <si>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</si>
  <si>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</si>
  <si>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</si>
  <si>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</si>
  <si>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</si>
  <si>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</si>
  <si>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</si>
  <si>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</si>
  <si>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</si>
  <si>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</si>
  <si>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</si>
  <si>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</si>
  <si>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</si>
  <si>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</si>
  <si>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</si>
  <si>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</si>
  <si>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</si>
  <si>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</si>
  <si>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</si>
  <si>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</si>
  <si>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</si>
  <si>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</si>
  <si>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</si>
  <si>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</si>
  <si>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</si>
  <si>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</si>
  <si>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</si>
  <si>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</si>
  <si>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</si>
  <si>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</si>
  <si>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</si>
  <si>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</si>
  <si>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</si>
  <si>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</si>
  <si>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</si>
  <si>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</si>
  <si>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</si>
  <si>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</si>
  <si>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</si>
  <si>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</si>
  <si>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</si>
  <si>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</si>
  <si>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</si>
  <si>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</si>
  <si>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</si>
  <si>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</si>
  <si>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</si>
  <si>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</si>
  <si>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</si>
  <si>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</si>
  <si>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</si>
  <si>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</si>
  <si>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</si>
  <si>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</si>
  <si>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</si>
  <si>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</si>
  <si>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</si>
  <si>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</si>
  <si>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</si>
  <si>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</si>
  <si>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</si>
  <si>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</si>
  <si>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</si>
  <si>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</si>
  <si>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</si>
  <si>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</si>
  <si>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</si>
  <si>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</si>
  <si>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</si>
  <si>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</si>
  <si>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</si>
  <si>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</si>
  <si>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</si>
  <si>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</si>
  <si>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</si>
  <si>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</si>
  <si>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</si>
  <si>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</si>
  <si>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</si>
  <si>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</si>
  <si>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</si>
  <si>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</si>
  <si>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</si>
  <si>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</si>
  <si>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</si>
  <si>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</si>
  <si>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</si>
  <si>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</si>
  <si>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</si>
  <si>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</si>
  <si>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</si>
  <si>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</si>
  <si>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</si>
  <si>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</si>
  <si>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</si>
  <si>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</si>
  <si>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</si>
  <si>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</si>
  <si>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</si>
  <si>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</si>
  <si>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</si>
  <si>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</si>
  <si>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</si>
  <si>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</si>
  <si>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</si>
  <si>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</si>
  <si>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</si>
  <si>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</si>
  <si>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</si>
  <si>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</si>
  <si>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</si>
  <si>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</si>
  <si>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</si>
  <si>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</si>
  <si>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</si>
  <si>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</si>
  <si>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</si>
  <si>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</si>
  <si>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</si>
  <si>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</si>
  <si>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</si>
  <si>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</si>
  <si>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</si>
  <si>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</si>
  <si>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</si>
  <si>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</si>
  <si>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</si>
  <si>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</si>
  <si>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</si>
  <si>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</si>
  <si>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</si>
  <si>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</si>
  <si>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</si>
  <si>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</si>
  <si>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</si>
  <si>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</si>
  <si>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</si>
  <si>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</si>
  <si>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</si>
  <si>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</si>
  <si>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</si>
  <si>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</si>
  <si>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</si>
  <si>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</si>
  <si>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</si>
  <si>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</si>
  <si>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</si>
  <si>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</si>
  <si>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</si>
  <si>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</si>
  <si>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</si>
  <si>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</si>
  <si>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</si>
  <si>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</si>
  <si>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</si>
  <si>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</si>
  <si>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</si>
  <si>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</si>
  <si>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</si>
  <si>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</si>
  <si>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</si>
  <si>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</si>
  <si>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</si>
  <si>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</si>
  <si>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</si>
  <si>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</si>
  <si>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</si>
  <si>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</si>
  <si>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</si>
  <si>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</si>
  <si>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</si>
  <si>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</si>
  <si>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</si>
  <si>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</si>
  <si>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</si>
  <si>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</si>
  <si>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</si>
  <si>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</si>
  <si>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</si>
  <si>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</si>
  <si>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</si>
  <si>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</si>
  <si>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</si>
  <si>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</si>
  <si>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</si>
  <si>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</si>
  <si>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</si>
  <si>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</si>
  <si>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</si>
  <si>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</si>
  <si>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</si>
  <si>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</si>
  <si>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</si>
  <si>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</si>
  <si>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</si>
  <si>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</si>
  <si>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</si>
  <si>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</si>
  <si>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</si>
  <si>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</si>
  <si>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</si>
  <si>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</si>
  <si>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</si>
  <si>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</si>
  <si>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</si>
  <si>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</si>
  <si>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</si>
  <si>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</si>
  <si>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</si>
  <si>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</si>
  <si>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</si>
  <si>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</si>
  <si>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</si>
  <si>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</si>
  <si>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</si>
  <si>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</si>
  <si>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</si>
  <si>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</si>
  <si>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</si>
  <si>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</si>
  <si>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</si>
  <si>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</si>
  <si>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</si>
  <si>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</si>
  <si>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</si>
  <si>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</si>
  <si>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</si>
  <si>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</si>
  <si>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</si>
  <si>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</si>
  <si>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</si>
  <si>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</si>
  <si>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</si>
  <si>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</si>
  <si>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</si>
  <si>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</si>
  <si>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</si>
  <si>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</si>
  <si>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</si>
  <si>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</si>
  <si>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</si>
  <si>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</si>
  <si>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</si>
  <si>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</si>
  <si>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</si>
  <si>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</si>
  <si>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</si>
  <si>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</si>
  <si>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</si>
  <si>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</si>
  <si>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</si>
  <si>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</si>
  <si>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</si>
  <si>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</si>
  <si>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</si>
  <si>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</si>
  <si>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</si>
  <si>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</si>
  <si>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</si>
  <si>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</si>
  <si>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</si>
  <si>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</si>
  <si>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</si>
  <si>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</si>
  <si>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</si>
  <si>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</si>
  <si>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</si>
  <si>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</si>
  <si>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</si>
  <si>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</si>
  <si>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</si>
  <si>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</si>
  <si>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</si>
  <si>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</si>
  <si>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</si>
  <si>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</si>
  <si>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</si>
  <si>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</si>
  <si>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</si>
  <si>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</si>
  <si>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</si>
  <si>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</si>
  <si>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</si>
  <si>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</si>
  <si>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</si>
  <si>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</si>
  <si>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</si>
  <si>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</si>
  <si>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</si>
  <si>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</si>
  <si>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</si>
  <si>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</si>
  <si>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</si>
  <si>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</si>
  <si>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</si>
  <si>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</si>
  <si>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</si>
  <si>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</si>
  <si>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</si>
  <si>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</si>
  <si>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</si>
  <si>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</si>
  <si>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</si>
  <si>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</si>
  <si>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</si>
  <si>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</si>
  <si>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</si>
  <si>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</si>
  <si>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</si>
  <si>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</si>
  <si>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</si>
  <si>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</si>
  <si>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</si>
  <si>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</si>
  <si>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</si>
  <si>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</si>
  <si>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</si>
  <si>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</si>
  <si>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</si>
  <si>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</si>
  <si>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</si>
  <si>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</si>
  <si>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</si>
  <si>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</si>
  <si>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</si>
  <si>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</si>
  <si>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</si>
  <si>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</si>
  <si>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</si>
  <si>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</si>
  <si>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</si>
  <si>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</si>
  <si>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</si>
  <si>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</si>
  <si>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</si>
  <si>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</si>
  <si>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</si>
  <si>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</si>
  <si>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</si>
  <si>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</si>
  <si>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</si>
  <si>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</si>
  <si>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</si>
  <si>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</si>
  <si>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</si>
  <si>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</si>
  <si>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</si>
  <si>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</si>
  <si>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</si>
  <si>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</si>
  <si>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</si>
  <si>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</si>
  <si>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</si>
  <si>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</si>
  <si>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</si>
  <si>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</si>
  <si>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</si>
  <si>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</si>
  <si>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</si>
  <si>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</si>
  <si>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</si>
  <si>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</si>
  <si>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</si>
  <si>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</si>
  <si>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</si>
  <si>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</si>
  <si>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</si>
  <si>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</si>
  <si>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</si>
  <si>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</si>
  <si>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</si>
  <si>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</si>
  <si>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</si>
  <si>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</si>
  <si>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</si>
  <si>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</si>
  <si>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</si>
  <si>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</si>
  <si>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</si>
  <si>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</si>
  <si>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</si>
  <si>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</si>
  <si>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</si>
  <si>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</si>
  <si>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</si>
  <si>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</si>
  <si>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</si>
  <si>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</si>
  <si>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</si>
  <si>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</si>
  <si>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</si>
  <si>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</si>
  <si>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</si>
  <si>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</si>
  <si>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</si>
  <si>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</si>
  <si>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</si>
  <si>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</si>
  <si>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</si>
  <si>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</si>
  <si>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</si>
  <si>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</si>
  <si>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</si>
  <si>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</si>
  <si>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</si>
  <si>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</si>
  <si>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</si>
  <si>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</si>
  <si>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</si>
  <si>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</si>
  <si>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</si>
  <si>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</si>
  <si>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</si>
  <si>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</si>
  <si>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</si>
  <si>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</si>
  <si>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</si>
  <si>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</si>
  <si>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</si>
  <si>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</si>
  <si>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</si>
  <si>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</si>
  <si>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</si>
  <si>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</si>
  <si>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</si>
  <si>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</si>
  <si>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</si>
  <si>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</si>
  <si>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</si>
  <si>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</si>
  <si>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</si>
  <si>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</si>
  <si>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</si>
  <si>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</si>
  <si>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</si>
  <si>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</si>
  <si>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</si>
  <si>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</si>
  <si>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</si>
  <si>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</si>
  <si>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</si>
  <si>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</si>
  <si>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</si>
  <si>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</si>
  <si>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</si>
  <si>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</si>
  <si>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</si>
  <si>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</si>
  <si>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</si>
  <si>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</si>
  <si>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</si>
  <si>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</si>
  <si>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</si>
  <si>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</si>
  <si>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</si>
  <si>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</si>
  <si>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</si>
  <si>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</si>
  <si>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</si>
  <si>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</si>
  <si>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</si>
  <si>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</si>
  <si>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</si>
  <si>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</si>
  <si>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</si>
  <si>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</si>
  <si>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</si>
  <si>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</si>
  <si>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</si>
  <si>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</si>
  <si>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</si>
  <si>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</si>
  <si>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</si>
  <si>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</si>
  <si>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</si>
  <si>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</si>
  <si>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</si>
  <si>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</si>
  <si>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</si>
  <si>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</si>
  <si>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</si>
  <si>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</si>
  <si>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</si>
  <si>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</si>
  <si>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</si>
  <si>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</si>
  <si>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</si>
  <si>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</si>
  <si>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</si>
  <si>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</si>
  <si>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</si>
  <si>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</si>
  <si>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</si>
  <si>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</si>
  <si>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</si>
  <si>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</si>
  <si>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</si>
  <si>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</si>
  <si>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</si>
  <si>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</si>
  <si>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</si>
  <si>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</si>
  <si>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</si>
  <si>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</si>
  <si>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</si>
  <si>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</si>
  <si>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</si>
  <si>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</si>
  <si>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</si>
  <si>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</si>
  <si>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</si>
  <si>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</si>
  <si>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</si>
  <si>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</si>
  <si>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</si>
  <si>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</si>
  <si>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</si>
  <si>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</si>
  <si>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</si>
  <si>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</si>
  <si>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</si>
  <si>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</si>
  <si>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</si>
  <si>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</si>
  <si>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</si>
  <si>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</si>
  <si>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</si>
  <si>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</si>
  <si>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</si>
  <si>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</si>
  <si>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</si>
  <si>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</si>
  <si>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</si>
  <si>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</si>
  <si>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</si>
  <si>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</si>
  <si>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</si>
  <si>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</si>
  <si>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</si>
  <si>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</si>
  <si>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</si>
  <si>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</si>
  <si>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</si>
  <si>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</si>
  <si>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</si>
  <si>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</si>
  <si>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</si>
  <si>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</si>
  <si>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</si>
  <si>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</si>
  <si>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</si>
  <si>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</si>
  <si>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</si>
  <si>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</si>
  <si>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</si>
  <si>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</si>
  <si>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</si>
  <si>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</si>
  <si>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</si>
  <si>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</si>
  <si>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</si>
  <si>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</si>
  <si>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</si>
  <si>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</si>
  <si>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</si>
  <si>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</si>
  <si>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</si>
  <si>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</si>
  <si>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</si>
  <si>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</si>
  <si>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</si>
  <si>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</si>
  <si>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</si>
  <si>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</si>
  <si>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</si>
  <si>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</si>
  <si>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</si>
  <si>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</si>
  <si>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</si>
  <si>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</si>
  <si>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</si>
  <si>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</si>
  <si>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</si>
  <si>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</si>
  <si>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</si>
  <si>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</si>
  <si>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</si>
  <si>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</si>
  <si>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</si>
  <si>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</si>
  <si>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</si>
  <si>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</si>
  <si>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</si>
  <si>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</si>
  <si>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</si>
  <si>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</si>
  <si>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</si>
  <si>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</si>
  <si>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</si>
  <si>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</si>
  <si>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</si>
  <si>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</si>
  <si>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</si>
  <si>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</si>
  <si>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</si>
  <si>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</si>
  <si>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</si>
  <si>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</si>
  <si>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</si>
  <si>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</si>
  <si>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</si>
  <si>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</si>
  <si>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</si>
  <si>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</si>
  <si>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</si>
  <si>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</si>
  <si>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</si>
  <si>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</si>
  <si>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</si>
  <si>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</si>
  <si>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</si>
  <si>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</si>
  <si>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</si>
  <si>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</si>
  <si>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</si>
  <si>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</si>
  <si>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</si>
  <si>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</si>
  <si>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</si>
  <si>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</si>
  <si>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</si>
  <si>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</si>
  <si>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</si>
  <si>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</si>
  <si>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</si>
  <si>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</si>
  <si>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</si>
  <si>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</si>
  <si>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</si>
  <si>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</si>
  <si>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</si>
  <si>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</si>
  <si>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</si>
  <si>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</si>
  <si>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</si>
  <si>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</si>
  <si>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</si>
  <si>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</si>
  <si>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</si>
  <si>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</si>
  <si>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</si>
  <si>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</si>
  <si>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</si>
  <si>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</si>
  <si>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</si>
  <si>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</si>
  <si>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</si>
  <si>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</si>
  <si>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</si>
  <si>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</si>
  <si>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</si>
  <si>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</si>
  <si>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</si>
  <si>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</si>
  <si>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</si>
  <si>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</si>
  <si>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</si>
  <si>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</si>
  <si>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</si>
  <si>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</si>
  <si>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</si>
  <si>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</si>
  <si>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</si>
  <si>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</si>
  <si>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</si>
  <si>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</si>
  <si>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</si>
  <si>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</si>
  <si>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</si>
  <si>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</si>
  <si>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</si>
  <si>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</si>
  <si>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</si>
  <si>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</si>
  <si>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</si>
  <si>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</si>
  <si>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</si>
  <si>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</si>
  <si>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</si>
  <si>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</si>
  <si>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</si>
  <si>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</si>
  <si>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</si>
  <si>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</si>
  <si>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</si>
  <si>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</si>
  <si>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</si>
  <si>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</si>
  <si>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</si>
  <si>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</si>
  <si>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</si>
  <si>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</si>
  <si>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</si>
  <si>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</si>
  <si>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</si>
  <si>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</si>
  <si>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</si>
  <si>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</si>
  <si>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</si>
  <si>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</si>
  <si>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</si>
  <si>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</si>
  <si>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</si>
  <si>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</si>
  <si>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</si>
  <si>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</si>
  <si>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</si>
  <si>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</si>
  <si>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</si>
  <si>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</si>
  <si>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</si>
  <si>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</si>
  <si>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</si>
  <si>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</si>
  <si>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</si>
  <si>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</si>
  <si>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</si>
  <si>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</si>
  <si>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</si>
  <si>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</si>
  <si>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</si>
  <si>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</si>
  <si>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</si>
  <si>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</si>
  <si>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</si>
  <si>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</si>
  <si>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</si>
  <si>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</si>
  <si>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</si>
  <si>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</si>
  <si>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</si>
  <si>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</si>
  <si>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</si>
  <si>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</si>
  <si>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</si>
  <si>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</si>
  <si>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</si>
  <si>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</si>
  <si>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</si>
  <si>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</si>
  <si>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</si>
  <si>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</si>
  <si>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</si>
  <si>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</si>
  <si>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</si>
  <si>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</si>
  <si>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</si>
  <si>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</si>
  <si>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</si>
  <si>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</si>
  <si>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</si>
  <si>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</si>
  <si>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</si>
  <si>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</si>
  <si>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</si>
  <si>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</si>
  <si>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</si>
  <si>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</si>
  <si>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</si>
  <si>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</si>
  <si>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</si>
  <si>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</si>
  <si>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</si>
  <si>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</si>
  <si>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</si>
  <si>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</si>
  <si>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</si>
  <si>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</si>
  <si>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</si>
  <si>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</si>
  <si>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</si>
  <si>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</si>
  <si>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</si>
  <si>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</si>
  <si>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</si>
  <si>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</si>
  <si>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</si>
  <si>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</si>
  <si>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</si>
  <si>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</si>
  <si>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</si>
  <si>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</si>
  <si>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</si>
  <si>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</si>
  <si>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</si>
  <si>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</si>
  <si>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</si>
  <si>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</si>
  <si>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</si>
  <si>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</si>
  <si>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</si>
  <si>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</si>
  <si>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</si>
  <si>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</si>
  <si>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</si>
  <si>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</si>
  <si>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</si>
  <si>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</si>
  <si>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</si>
  <si>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</si>
  <si>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</si>
  <si>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</si>
  <si>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</si>
  <si>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</si>
  <si>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</si>
  <si>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</si>
  <si>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</si>
  <si>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</si>
  <si>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</si>
  <si>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</si>
  <si>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</si>
  <si>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</si>
  <si>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</si>
  <si>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</si>
  <si>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</si>
  <si>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</si>
  <si>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</si>
  <si>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</si>
  <si>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</si>
  <si>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</si>
  <si>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</si>
  <si>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</si>
  <si>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</si>
  <si>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</si>
  <si>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</si>
  <si>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</si>
  <si>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</si>
  <si>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</si>
  <si>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</si>
  <si>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</si>
  <si>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</si>
  <si>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</si>
  <si>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</si>
  <si>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</si>
  <si>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</si>
  <si>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</si>
  <si>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</si>
  <si>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</si>
  <si>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</si>
  <si>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</si>
  <si>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</si>
  <si>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</si>
  <si>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</si>
  <si>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</si>
  <si>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</si>
  <si>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</si>
  <si>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</si>
  <si>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</si>
  <si>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</si>
  <si>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</si>
  <si>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</si>
  <si>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</si>
  <si>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</si>
  <si>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</si>
  <si>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</si>
  <si>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</si>
  <si>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</si>
  <si>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</si>
  <si>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</si>
  <si>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</si>
  <si>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</si>
  <si>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</si>
  <si>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</si>
  <si>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</si>
  <si>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</si>
  <si>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</si>
  <si>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</si>
  <si>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</si>
  <si>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</si>
  <si>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</si>
  <si>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</si>
  <si>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</si>
  <si>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</si>
  <si>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</si>
  <si>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</si>
  <si>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</si>
  <si>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</si>
  <si>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</si>
  <si>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</si>
  <si>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</si>
  <si>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</si>
  <si>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</si>
  <si>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</si>
  <si>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</si>
  <si>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</si>
  <si>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</si>
  <si>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</si>
  <si>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</si>
  <si>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</si>
  <si>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</si>
  <si>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</si>
  <si>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</si>
  <si>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</si>
  <si>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</si>
  <si>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</si>
  <si>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</si>
  <si>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</si>
  <si>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</si>
  <si>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</si>
  <si>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</si>
  <si>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</si>
  <si>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</si>
  <si>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</si>
  <si>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</si>
  <si>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</si>
  <si>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</si>
  <si>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</si>
  <si>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</si>
  <si>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</si>
  <si>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</si>
  <si>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</si>
  <si>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</si>
  <si>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</si>
  <si>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</si>
  <si>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</si>
  <si>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</si>
  <si>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</si>
  <si>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</si>
  <si>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</si>
  <si>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</si>
  <si>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</si>
  <si>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</si>
  <si>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</si>
  <si>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</si>
  <si>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</si>
  <si>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</si>
  <si>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</si>
  <si>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</si>
  <si>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</si>
  <si>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</si>
  <si>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</si>
  <si>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</si>
  <si>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</si>
  <si>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</si>
  <si>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</si>
  <si>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</si>
  <si>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</si>
  <si>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</si>
  <si>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</si>
  <si>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</si>
  <si>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</si>
  <si>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</si>
  <si>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</si>
  <si>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</si>
  <si>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</si>
  <si>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</si>
  <si>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</si>
  <si>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</si>
  <si>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</si>
  <si>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</si>
  <si>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</si>
  <si>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</si>
  <si>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</si>
  <si>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</si>
  <si>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</si>
  <si>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</si>
  <si>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</si>
  <si>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</si>
  <si>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</si>
  <si>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</si>
  <si>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</si>
  <si>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</si>
  <si>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</si>
  <si>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</si>
  <si>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</si>
  <si>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</si>
  <si>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</si>
  <si>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</si>
  <si>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</si>
  <si>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</si>
  <si>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</si>
  <si>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</si>
  <si>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</si>
  <si>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</si>
  <si>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</si>
  <si>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</si>
  <si>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</si>
  <si>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</si>
  <si>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</si>
  <si>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</si>
  <si>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</si>
  <si>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</si>
  <si>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</si>
  <si>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</si>
  <si>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</si>
  <si>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</si>
  <si>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</si>
  <si>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</si>
  <si>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</si>
  <si>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</si>
  <si>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</si>
  <si>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</si>
  <si>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</si>
  <si>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</si>
  <si>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</si>
  <si>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</si>
  <si>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</si>
  <si>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</si>
  <si>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</si>
  <si>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</si>
  <si>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</si>
  <si>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</si>
  <si>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</si>
  <si>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</si>
  <si>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</si>
  <si>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</si>
  <si>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</si>
  <si>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</si>
  <si>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</si>
  <si>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</si>
  <si>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</si>
  <si>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</si>
  <si>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</si>
  <si>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</si>
  <si>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</si>
  <si>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</si>
  <si>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</si>
  <si>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</si>
  <si>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</si>
  <si>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</si>
  <si>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</si>
  <si>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</si>
  <si>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</si>
  <si>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</si>
  <si>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</si>
  <si>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</si>
  <si>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</si>
  <si>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</si>
  <si>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</si>
  <si>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</si>
  <si>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</si>
  <si>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</si>
  <si>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</si>
  <si>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</si>
  <si>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</si>
  <si>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</si>
  <si>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</si>
  <si>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</si>
  <si>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</si>
  <si>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</si>
  <si>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</si>
  <si>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</si>
  <si>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</si>
  <si>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</si>
  <si>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</si>
  <si>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</si>
  <si>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</si>
  <si>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</si>
  <si>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</si>
  <si>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</si>
  <si>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</si>
  <si>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</si>
  <si>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</si>
  <si>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</si>
  <si>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</si>
  <si>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</si>
  <si>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</si>
  <si>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</si>
  <si>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</si>
  <si>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</si>
  <si>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</si>
  <si>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</si>
  <si>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</si>
  <si>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</si>
  <si>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</si>
  <si>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</si>
  <si>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</si>
  <si>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</si>
  <si>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</si>
  <si>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</si>
  <si>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</si>
  <si>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</si>
  <si>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</si>
  <si>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</si>
  <si>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</si>
  <si>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</si>
  <si>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</si>
  <si>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</si>
  <si>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</si>
  <si>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</si>
  <si>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</si>
  <si>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</si>
  <si>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</si>
  <si>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</si>
  <si>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</si>
  <si>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</si>
  <si>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</si>
  <si>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</si>
  <si>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</si>
  <si>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</si>
  <si>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</si>
  <si>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</si>
  <si>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</si>
  <si>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</si>
  <si>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</si>
  <si>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</si>
  <si>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</si>
  <si>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</si>
  <si>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</si>
  <si>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</si>
  <si>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</si>
  <si>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</si>
  <si>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</si>
  <si>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</si>
  <si>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</si>
  <si>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</si>
  <si>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</si>
  <si>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</si>
  <si>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</si>
  <si>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</si>
  <si>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</si>
  <si>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</si>
  <si>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</si>
  <si>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</si>
  <si>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</si>
  <si>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</si>
  <si>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</si>
  <si>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</si>
  <si>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</si>
  <si>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</si>
  <si>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</si>
  <si>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</si>
  <si>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</si>
  <si>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</si>
  <si>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</si>
  <si>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</si>
  <si>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</si>
  <si>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</si>
  <si>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</si>
  <si>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</si>
  <si>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</si>
  <si>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</si>
  <si>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</si>
  <si>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</si>
  <si>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</si>
  <si>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</si>
  <si>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</si>
  <si>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</si>
  <si>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</si>
  <si>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</si>
  <si>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</si>
  <si>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</si>
  <si>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</si>
  <si>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</si>
  <si>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</si>
  <si>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</si>
  <si>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</si>
  <si>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</si>
  <si>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</si>
  <si>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</si>
  <si>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</si>
  <si>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</si>
  <si>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</si>
  <si>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</si>
  <si>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</si>
  <si>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</si>
  <si>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</si>
  <si>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</si>
  <si>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</si>
  <si>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</si>
  <si>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</si>
  <si>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</si>
  <si>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</si>
  <si>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</si>
  <si>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</si>
  <si>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</si>
  <si>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</si>
  <si>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</si>
  <si>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</si>
  <si>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</si>
  <si>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</si>
  <si>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</si>
  <si>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</si>
  <si>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</si>
  <si>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</si>
  <si>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</si>
  <si>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</si>
  <si>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</si>
  <si>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</si>
  <si>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</si>
  <si>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</si>
  <si>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</si>
  <si>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</si>
  <si>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</si>
  <si>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</si>
  <si>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</si>
  <si>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</si>
  <si>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</si>
  <si>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</si>
  <si>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</si>
  <si>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</si>
  <si>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</si>
  <si>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</si>
  <si>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</si>
  <si>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</si>
  <si>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</si>
  <si>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</si>
  <si>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</si>
  <si>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</si>
  <si>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</si>
  <si>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</si>
  <si>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</si>
  <si>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</si>
  <si>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</si>
  <si>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</si>
  <si>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</si>
  <si>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</si>
  <si>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</si>
  <si>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</si>
  <si>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</si>
  <si>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</si>
  <si>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</si>
  <si>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</si>
  <si>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</si>
  <si>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</si>
  <si>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</si>
  <si>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</si>
  <si>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</si>
  <si>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</si>
  <si>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</si>
  <si>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</si>
  <si>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</si>
  <si>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</si>
  <si>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</si>
  <si>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</si>
  <si>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</si>
  <si>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</si>
  <si>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</si>
  <si>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</si>
  <si>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</si>
  <si>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</si>
  <si>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</si>
  <si>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</si>
  <si>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</si>
  <si>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</si>
  <si>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</si>
  <si>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</si>
  <si>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</si>
  <si>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</si>
  <si>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</si>
  <si>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</si>
  <si>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</si>
  <si>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</si>
  <si>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</si>
  <si>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</si>
  <si>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</si>
  <si>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</si>
  <si>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</si>
  <si>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</si>
  <si>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</si>
  <si>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</si>
  <si>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</si>
  <si>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</si>
  <si>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</si>
  <si>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</si>
  <si>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</si>
  <si>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</si>
  <si>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</si>
  <si>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</si>
  <si>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</si>
  <si>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</si>
  <si>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</si>
  <si>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</si>
  <si>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</si>
  <si>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</si>
  <si>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</si>
  <si>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</si>
  <si>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</si>
  <si>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</si>
  <si>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</si>
  <si>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</si>
  <si>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</si>
  <si>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</si>
  <si>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</si>
  <si>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</si>
  <si>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</si>
  <si>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</si>
  <si>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</si>
  <si>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</si>
  <si>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</si>
  <si>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</si>
  <si>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</si>
  <si>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</si>
  <si>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</si>
  <si>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</si>
  <si>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</si>
  <si>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</si>
  <si>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</si>
  <si>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</si>
  <si>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</si>
  <si>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</si>
  <si>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</si>
  <si>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</si>
  <si>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</si>
  <si>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</si>
  <si>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</si>
  <si>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</si>
  <si>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</si>
  <si>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</si>
  <si>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</si>
  <si>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</si>
  <si>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</si>
  <si>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</si>
  <si>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</si>
  <si>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</si>
  <si>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</si>
  <si>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</si>
  <si>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</si>
  <si>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</si>
  <si>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</si>
  <si>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</si>
  <si>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</si>
  <si>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</si>
  <si>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</si>
  <si>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</si>
  <si>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</si>
  <si>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</si>
  <si>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</si>
  <si>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</si>
  <si>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</si>
  <si>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</si>
  <si>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</si>
  <si>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</si>
  <si>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</si>
  <si>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</si>
  <si>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</si>
  <si>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</si>
  <si>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</si>
  <si>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</si>
  <si>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</si>
  <si>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</si>
  <si>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</si>
  <si>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</si>
  <si>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</si>
  <si>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</si>
  <si>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</si>
  <si>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</si>
  <si>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</si>
  <si>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</si>
  <si>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</si>
  <si>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</si>
  <si>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</si>
  <si>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</si>
  <si>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</si>
  <si>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</si>
  <si>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</si>
  <si>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</si>
  <si>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</si>
  <si>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</si>
  <si>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</si>
  <si>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</si>
  <si>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</si>
  <si>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</si>
  <si>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</si>
  <si>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</si>
  <si>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</si>
  <si>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</si>
  <si>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</si>
  <si>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</si>
  <si>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</si>
  <si>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</si>
  <si>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</si>
  <si>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</si>
  <si>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</si>
  <si>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</si>
  <si>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</si>
  <si>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</si>
  <si>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</si>
  <si>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</si>
  <si>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</si>
  <si>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</si>
  <si>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</si>
  <si>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</si>
  <si>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</si>
  <si>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</si>
  <si>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</si>
  <si>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</si>
  <si>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</si>
  <si>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</si>
  <si>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</si>
  <si>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</si>
  <si>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</si>
  <si>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</si>
  <si>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</si>
  <si>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</si>
  <si>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</si>
  <si>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</si>
  <si>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</si>
  <si>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</si>
  <si>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</si>
  <si>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</si>
  <si>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</si>
  <si>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</si>
  <si>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</si>
  <si>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</si>
  <si>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</si>
  <si>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</si>
  <si>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</si>
  <si>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</si>
  <si>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</si>
  <si>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</si>
  <si>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</si>
  <si>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</si>
  <si>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</si>
  <si>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</si>
  <si>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</si>
  <si>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</si>
  <si>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</si>
  <si>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</si>
  <si>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</si>
  <si>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</si>
  <si>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</si>
  <si>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</si>
  <si>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</si>
  <si>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</si>
  <si>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</si>
  <si>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</si>
  <si>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</si>
  <si>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</si>
  <si>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</si>
  <si>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</si>
  <si>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</si>
  <si>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</si>
  <si>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</si>
  <si>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</si>
  <si>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</si>
  <si>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</si>
  <si>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</si>
  <si>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</si>
  <si>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</si>
  <si>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</si>
  <si>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</si>
  <si>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</si>
  <si>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</si>
  <si>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</si>
  <si>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</si>
  <si>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</si>
  <si>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</si>
  <si>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</si>
  <si>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</si>
  <si>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</si>
  <si>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</si>
  <si>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</si>
  <si>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</si>
  <si>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</si>
  <si>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</si>
  <si>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</si>
  <si>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</si>
  <si>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</si>
  <si>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</si>
  <si>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</si>
  <si>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</si>
  <si>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</si>
  <si>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</si>
  <si>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</si>
  <si>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</si>
  <si>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</si>
  <si>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</si>
  <si>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</si>
  <si>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</si>
  <si>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</si>
  <si>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</si>
  <si>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</si>
  <si>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</si>
  <si>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</si>
  <si>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</si>
  <si>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</si>
  <si>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</si>
  <si>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</si>
  <si>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</si>
  <si>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</si>
  <si>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</si>
  <si>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</si>
  <si>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</si>
  <si>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</si>
  <si>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</si>
  <si>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</si>
  <si>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</si>
  <si>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</si>
  <si>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</si>
  <si>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</si>
  <si>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</si>
  <si>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</si>
  <si>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</si>
  <si>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</si>
  <si>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</si>
  <si>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</si>
  <si>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</si>
  <si>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</si>
  <si>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</si>
  <si>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</si>
  <si>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</si>
  <si>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</si>
  <si>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</si>
  <si>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</si>
  <si>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</si>
  <si>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</si>
  <si>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</si>
  <si>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</si>
  <si>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</si>
  <si>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</si>
  <si>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</si>
  <si>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</si>
  <si>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</si>
  <si>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</si>
  <si>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</si>
  <si>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</si>
  <si>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</si>
  <si>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</si>
  <si>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</si>
  <si>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</si>
  <si>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</si>
  <si>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</si>
  <si>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</si>
  <si>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</si>
  <si>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</si>
  <si>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</si>
  <si>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</si>
  <si>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</si>
  <si>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</si>
  <si>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</si>
  <si>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</si>
  <si>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</si>
  <si>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</si>
  <si>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</si>
  <si>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</si>
  <si>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</si>
  <si>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</si>
  <si>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</si>
  <si>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</si>
  <si>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</si>
  <si>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</si>
  <si>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</si>
  <si>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</si>
  <si>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</si>
  <si>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</si>
  <si>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</si>
  <si>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</si>
  <si>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</si>
  <si>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</si>
  <si>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</si>
  <si>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</si>
  <si>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</si>
  <si>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</si>
  <si>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</si>
  <si>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</si>
  <si>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</si>
  <si>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</si>
  <si>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</si>
  <si>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</si>
  <si>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</si>
  <si>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</si>
  <si>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</si>
  <si>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</si>
  <si>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</si>
  <si>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</si>
  <si>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</si>
  <si>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</si>
  <si>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</si>
  <si>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</si>
  <si>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</si>
  <si>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</si>
  <si>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</si>
  <si>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</si>
  <si>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</si>
  <si>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</si>
  <si>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</si>
  <si>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</si>
  <si>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</si>
  <si>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</si>
  <si>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</si>
  <si>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</si>
  <si>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</si>
  <si>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</si>
  <si>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</si>
  <si>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</si>
  <si>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</si>
  <si>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</si>
  <si>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</si>
  <si>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</si>
  <si>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</si>
  <si>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</si>
  <si>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</si>
  <si>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</si>
  <si>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</si>
  <si>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</si>
  <si>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</si>
  <si>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</si>
  <si>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</si>
  <si>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</si>
  <si>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</si>
  <si>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</si>
  <si>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</si>
  <si>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</si>
  <si>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</si>
  <si>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</si>
  <si>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</si>
  <si>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</si>
  <si>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</si>
  <si>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</si>
  <si>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</si>
  <si>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</si>
  <si>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</si>
  <si>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</si>
  <si>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</si>
  <si>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</si>
  <si>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</si>
  <si>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</si>
  <si>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</si>
  <si>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</si>
  <si>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</si>
  <si>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</si>
  <si>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</si>
  <si>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</si>
  <si>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</si>
  <si>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</si>
  <si>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</si>
  <si>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</si>
  <si>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</si>
  <si>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</si>
  <si>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</si>
  <si>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</si>
  <si>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</si>
  <si>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</si>
  <si>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</si>
  <si>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</si>
  <si>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</si>
  <si>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</si>
  <si>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</si>
  <si>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</si>
  <si>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</si>
  <si>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</si>
  <si>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</si>
  <si>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</si>
  <si>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</si>
  <si>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</si>
  <si>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</si>
  <si>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</si>
  <si>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</si>
  <si>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</si>
  <si>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</si>
  <si>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</si>
  <si>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</si>
  <si>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</si>
  <si>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</si>
  <si>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</si>
  <si>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</si>
  <si>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</si>
  <si>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</si>
  <si>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</si>
  <si>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</si>
  <si>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</si>
  <si>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</si>
  <si>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</si>
  <si>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</si>
  <si>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</si>
  <si>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</si>
  <si>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</si>
  <si>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</si>
  <si>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</si>
  <si>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</si>
  <si>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</si>
  <si>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</si>
  <si>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</si>
  <si>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</si>
  <si>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</si>
  <si>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</si>
  <si>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</si>
  <si>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</si>
  <si>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</si>
  <si>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</si>
  <si>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</si>
  <si>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</si>
  <si>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</si>
  <si>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</si>
  <si>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</si>
  <si>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</si>
  <si>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</si>
  <si>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</si>
  <si>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</si>
  <si>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</si>
  <si>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</si>
  <si>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</si>
  <si>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</si>
  <si>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</si>
  <si>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</si>
  <si>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</si>
  <si>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</si>
  <si>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</si>
  <si>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</si>
  <si>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</si>
  <si>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</si>
  <si>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</si>
  <si>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</si>
  <si>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</si>
  <si>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</si>
  <si>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</si>
  <si>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</si>
  <si>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</si>
  <si>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</si>
  <si>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</si>
  <si>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</si>
  <si>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</si>
  <si>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</si>
  <si>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</si>
  <si>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</si>
  <si>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</si>
  <si>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</si>
  <si>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</si>
  <si>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</si>
  <si>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</si>
  <si>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</si>
  <si>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</si>
  <si>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</si>
  <si>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</si>
  <si>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</si>
  <si>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</si>
  <si>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</si>
  <si>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</si>
  <si>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</si>
  <si>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</si>
  <si>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</si>
  <si>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</si>
  <si>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</si>
  <si>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</si>
  <si>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</si>
  <si>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</si>
  <si>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</si>
  <si>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</si>
  <si>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</si>
  <si>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</si>
  <si>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</si>
  <si>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</si>
  <si>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</si>
  <si>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</si>
  <si>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</si>
  <si>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</si>
  <si>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</si>
  <si>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</si>
  <si>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</si>
  <si>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</si>
  <si>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</si>
  <si>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</si>
  <si>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</si>
  <si>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</si>
  <si>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</si>
  <si>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</si>
  <si>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</si>
  <si>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</si>
  <si>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</si>
  <si>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</si>
  <si>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</si>
  <si>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</si>
  <si>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</si>
  <si>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</si>
  <si>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</si>
  <si>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</si>
  <si>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</si>
  <si>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</si>
  <si>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</si>
  <si>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</si>
  <si>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</si>
  <si>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</si>
  <si>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</si>
  <si>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</si>
  <si>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</si>
  <si>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</si>
  <si>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</si>
  <si>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</si>
  <si>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</si>
  <si>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</si>
  <si>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</si>
  <si>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</si>
  <si>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</si>
  <si>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</si>
  <si>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</si>
  <si>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</si>
  <si>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</si>
  <si>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</si>
  <si>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</si>
  <si>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</si>
  <si>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</si>
  <si>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</si>
  <si>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</si>
  <si>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</si>
  <si>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</si>
  <si>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</si>
  <si>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</si>
  <si>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</si>
  <si>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</si>
  <si>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</si>
  <si>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</si>
  <si>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</si>
  <si>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</si>
  <si>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</si>
  <si>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</si>
  <si>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</si>
  <si>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</si>
  <si>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</si>
  <si>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</si>
  <si>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</si>
  <si>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</si>
  <si>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</si>
  <si>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</si>
  <si>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</si>
  <si>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</si>
  <si>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</si>
  <si>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</si>
  <si>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</si>
  <si>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</si>
  <si>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</si>
  <si>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</si>
  <si>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</si>
  <si>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</si>
  <si>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</si>
  <si>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</si>
  <si>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</si>
  <si>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</si>
  <si>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</si>
  <si>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</si>
  <si>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</si>
  <si>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</si>
  <si>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</si>
  <si>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</si>
  <si>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</si>
  <si>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</si>
  <si>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</si>
  <si>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</si>
  <si>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</si>
  <si>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</si>
  <si>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</si>
  <si>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</si>
  <si>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</si>
  <si>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</si>
  <si>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</si>
  <si>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</si>
  <si>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</si>
  <si>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</si>
  <si>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</si>
  <si>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</si>
  <si>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</si>
  <si>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</si>
  <si>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</si>
  <si>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</si>
  <si>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</si>
  <si>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</si>
  <si>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</si>
  <si>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</si>
  <si>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</si>
  <si>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</si>
  <si>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</si>
  <si>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</si>
  <si>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</si>
  <si>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</si>
  <si>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</si>
  <si>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</si>
  <si>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</si>
  <si>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</si>
  <si>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</si>
  <si>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</si>
  <si>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</si>
  <si>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</si>
  <si>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</si>
  <si>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</si>
  <si>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</si>
  <si>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</si>
  <si>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</si>
  <si>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</si>
  <si>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</si>
  <si>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</si>
  <si>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</si>
  <si>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</si>
  <si>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</si>
  <si>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</si>
  <si>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</si>
  <si>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</si>
  <si>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</si>
  <si>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</si>
  <si>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</si>
  <si>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</si>
  <si>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</si>
  <si>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</si>
  <si>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</si>
  <si>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</si>
  <si>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</si>
  <si>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</si>
  <si>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</si>
  <si>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</si>
  <si>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</si>
  <si>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</si>
  <si>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</si>
  <si>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</si>
  <si>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</si>
  <si>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</si>
  <si>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</si>
  <si>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</si>
  <si>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</si>
  <si>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</si>
  <si>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</si>
  <si>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</si>
  <si>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</si>
  <si>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</si>
  <si>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</si>
  <si>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</si>
  <si>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</si>
  <si>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</si>
  <si>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</si>
  <si>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</si>
  <si>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</si>
  <si>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</si>
  <si>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</si>
  <si>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</si>
  <si>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</si>
  <si>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</si>
  <si>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</si>
  <si>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</si>
  <si>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</si>
  <si>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</si>
  <si>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</si>
  <si>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</si>
  <si>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</si>
  <si>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</si>
  <si>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</si>
  <si>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</si>
  <si>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</si>
  <si>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</si>
  <si>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</si>
  <si>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</si>
  <si>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</si>
  <si>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</si>
  <si>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</si>
  <si>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</si>
  <si>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</si>
  <si>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</si>
  <si>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</si>
  <si>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</si>
  <si>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</si>
  <si>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</si>
  <si>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</si>
  <si>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</si>
  <si>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</si>
  <si>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</si>
  <si>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</si>
  <si>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</si>
  <si>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</si>
  <si>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</si>
  <si>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</si>
  <si>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</si>
  <si>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</si>
  <si>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</si>
  <si>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</si>
  <si>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</si>
  <si>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</si>
  <si>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</si>
  <si>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</si>
  <si>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</si>
  <si>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</si>
  <si>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</si>
  <si>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</si>
  <si>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</si>
  <si>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</si>
  <si>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</si>
  <si>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</si>
  <si>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</si>
  <si>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</si>
  <si>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</si>
  <si>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</si>
  <si>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</si>
  <si>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</si>
  <si>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</si>
  <si>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</si>
  <si>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</si>
  <si>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</si>
  <si>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</si>
  <si>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</si>
  <si>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</si>
  <si>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</si>
  <si>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</si>
  <si>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</si>
  <si>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</si>
  <si>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</si>
  <si>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</si>
  <si>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</si>
  <si>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</si>
  <si>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</si>
  <si>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</si>
  <si>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</si>
  <si>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</si>
  <si>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</si>
  <si>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</si>
  <si>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</si>
  <si>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</si>
  <si>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</si>
  <si>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</si>
  <si>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</si>
  <si>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</si>
  <si>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</si>
  <si>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</si>
  <si>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</si>
  <si>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</si>
  <si>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</si>
  <si>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</si>
  <si>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</si>
  <si>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</si>
  <si>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</si>
  <si>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</si>
  <si>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</si>
  <si>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</si>
  <si>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</si>
  <si>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</si>
  <si>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</si>
  <si>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</si>
  <si>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</si>
  <si>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</si>
  <si>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</si>
  <si>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</si>
  <si>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</si>
  <si>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</si>
  <si>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</si>
  <si>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</si>
  <si>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</si>
  <si>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</si>
  <si>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</si>
  <si>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</si>
  <si>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</si>
  <si>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</si>
  <si>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</si>
  <si>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</si>
  <si>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</si>
  <si>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</si>
  <si>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</si>
  <si>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</si>
  <si>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</si>
  <si>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</si>
  <si>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</si>
  <si>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</si>
  <si>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</si>
  <si>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</si>
  <si>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</si>
  <si>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</si>
  <si>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</si>
  <si>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</si>
  <si>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</si>
  <si>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</si>
  <si>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</si>
  <si>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</si>
  <si>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</si>
  <si>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</si>
  <si>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</si>
  <si>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</si>
  <si>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</si>
  <si>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</si>
  <si>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</si>
  <si>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</si>
  <si>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</si>
  <si>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</si>
  <si>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</si>
  <si>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</si>
  <si>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</si>
  <si>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</si>
  <si>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</si>
  <si>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</si>
  <si>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</si>
  <si>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</si>
  <si>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</si>
  <si>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</si>
  <si>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</si>
  <si>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</si>
  <si>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</si>
  <si>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</si>
  <si>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</si>
  <si>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</si>
  <si>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</si>
  <si>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</si>
  <si>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</si>
  <si>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</si>
  <si>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</si>
  <si>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</si>
  <si>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</si>
  <si>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</si>
  <si>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</si>
  <si>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</si>
  <si>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</si>
  <si>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</si>
  <si>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</si>
  <si>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</si>
  <si>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</si>
  <si>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</si>
  <si>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</si>
  <si>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</si>
  <si>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</si>
  <si>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</si>
  <si>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</si>
  <si>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</si>
  <si>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</si>
  <si>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</si>
  <si>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</si>
  <si>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</si>
  <si>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</si>
  <si>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</si>
  <si>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</si>
  <si>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</si>
  <si>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</si>
  <si>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</si>
  <si>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</si>
  <si>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</si>
  <si>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</si>
  <si>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</si>
  <si>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</si>
  <si>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</si>
  <si>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</si>
  <si>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</si>
  <si>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</si>
  <si>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</si>
  <si>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</si>
  <si>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</si>
  <si>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</si>
  <si>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</si>
  <si>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</si>
  <si>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</si>
  <si>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</si>
  <si>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</si>
  <si>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</si>
  <si>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</si>
  <si>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</si>
  <si>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</si>
  <si>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</si>
  <si>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</si>
  <si>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</si>
  <si>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</si>
  <si>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</si>
  <si>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</si>
  <si>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</si>
  <si>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</si>
  <si>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</si>
  <si>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</si>
  <si>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</si>
  <si>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</si>
  <si>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</si>
  <si>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</si>
  <si>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</si>
  <si>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</si>
  <si>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</si>
  <si>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</si>
  <si>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</si>
  <si>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</si>
  <si>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</si>
  <si>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</si>
  <si>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</si>
  <si>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</si>
  <si>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</si>
  <si>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</si>
  <si>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</si>
  <si>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</si>
  <si>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</si>
  <si>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</si>
  <si>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</si>
  <si>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</si>
  <si>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</si>
  <si>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</si>
  <si>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</si>
  <si>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</si>
  <si>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</si>
  <si>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</si>
  <si>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</si>
  <si>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</si>
  <si>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</si>
  <si>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</si>
  <si>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</si>
  <si>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</si>
  <si>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</si>
  <si>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</si>
  <si>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</si>
  <si>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</si>
  <si>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</si>
  <si>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</si>
  <si>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</si>
  <si>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</si>
  <si>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</si>
  <si>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</si>
  <si>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</si>
  <si>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</si>
  <si>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</si>
  <si>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</si>
  <si>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</si>
  <si>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</si>
  <si>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</si>
  <si>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</si>
  <si>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</si>
  <si>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</si>
  <si>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</si>
  <si>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</si>
  <si>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</si>
  <si>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</si>
  <si>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</si>
  <si>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</si>
  <si>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</si>
  <si>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</si>
  <si>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</si>
  <si>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</si>
  <si>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</si>
  <si>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</si>
  <si>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</si>
  <si>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</si>
  <si>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</si>
  <si>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</si>
  <si>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</si>
  <si>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</si>
  <si>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</si>
  <si>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</si>
  <si>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</si>
  <si>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</si>
  <si>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</si>
  <si>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</si>
  <si>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</si>
  <si>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</si>
  <si>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</si>
  <si>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</si>
  <si>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</si>
  <si>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</si>
  <si>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</si>
  <si>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</si>
  <si>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</si>
  <si>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</si>
  <si>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</si>
  <si>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</si>
  <si>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</si>
  <si>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</si>
  <si>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</si>
  <si>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</si>
  <si>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</si>
  <si>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</si>
  <si>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</si>
  <si>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</si>
  <si>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</si>
  <si>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</si>
  <si>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</si>
  <si>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</si>
  <si>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</si>
  <si>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</si>
  <si>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</si>
  <si>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</si>
  <si>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</si>
  <si>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</si>
  <si>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</si>
  <si>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</si>
  <si>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</si>
  <si>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</si>
  <si>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</si>
  <si>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</si>
  <si>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</si>
  <si>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</si>
  <si>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</si>
  <si>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</si>
  <si>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</si>
  <si>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</si>
  <si>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</si>
  <si>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</si>
  <si>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</si>
  <si>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</si>
  <si>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</si>
  <si>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</si>
  <si>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</si>
  <si>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</si>
  <si>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</si>
  <si>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</si>
  <si>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</si>
  <si>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</si>
  <si>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</si>
  <si>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</si>
  <si>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</si>
  <si>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</si>
  <si>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</si>
  <si>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</si>
  <si>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</si>
  <si>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</si>
  <si>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</si>
  <si>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</si>
  <si>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</si>
  <si>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</si>
  <si>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</si>
  <si>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</si>
  <si>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</si>
  <si>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</si>
  <si>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</si>
  <si>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</si>
  <si>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</si>
  <si>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</si>
  <si>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</si>
  <si>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</si>
  <si>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</si>
  <si>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</si>
  <si>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</si>
  <si>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</si>
  <si>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</si>
  <si>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</si>
  <si>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</si>
  <si>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</si>
  <si>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</si>
  <si>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</si>
  <si>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</si>
  <si>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</si>
  <si>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</si>
  <si>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</si>
  <si>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</si>
  <si>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</si>
  <si>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</si>
  <si>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</si>
  <si>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</si>
  <si>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</si>
  <si>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</si>
  <si>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</si>
  <si>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</si>
  <si>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</si>
  <si>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</si>
  <si>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</si>
  <si>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</si>
  <si>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</si>
  <si>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</si>
  <si>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</si>
  <si>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</si>
  <si>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</si>
  <si>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</si>
  <si>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</si>
  <si>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</si>
  <si>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</si>
  <si>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</si>
  <si>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</si>
  <si>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</si>
  <si>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</si>
  <si>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</si>
  <si>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</si>
  <si>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</si>
  <si>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</si>
  <si>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</si>
  <si>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</si>
  <si>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</si>
  <si>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</si>
  <si>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</si>
  <si>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</si>
  <si>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</si>
  <si>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</si>
  <si>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</si>
  <si>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</si>
  <si>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</si>
  <si>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</si>
  <si>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</si>
  <si>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</si>
  <si>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</si>
  <si>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</si>
  <si>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</si>
  <si>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</si>
  <si>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</si>
  <si>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</si>
  <si>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</si>
  <si>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</si>
  <si>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</si>
  <si>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</si>
  <si>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</si>
  <si>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</si>
  <si>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</si>
  <si>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</si>
  <si>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</si>
  <si>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</si>
  <si>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</si>
  <si>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</si>
  <si>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</si>
  <si>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</si>
  <si>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</si>
  <si>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</si>
  <si>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</si>
  <si>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</si>
  <si>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</si>
  <si>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</si>
  <si>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</si>
  <si>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</si>
  <si>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</si>
  <si>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</si>
  <si>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</si>
  <si>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</si>
  <si>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</si>
  <si>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</si>
  <si>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</si>
  <si>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</si>
  <si>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</si>
  <si>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</si>
  <si>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</si>
  <si>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</si>
  <si>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</si>
  <si>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</si>
  <si>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</si>
  <si>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</si>
  <si>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</si>
  <si>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</si>
  <si>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</si>
  <si>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</si>
  <si>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</si>
  <si>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</si>
  <si>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</si>
  <si>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</si>
  <si>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</si>
  <si>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</si>
  <si>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</si>
  <si>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</si>
  <si>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</si>
  <si>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</si>
  <si>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</si>
  <si>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</si>
  <si>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</si>
  <si>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</si>
  <si>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</si>
  <si>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</si>
  <si>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</si>
  <si>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</si>
  <si>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</si>
  <si>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</si>
  <si>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</si>
  <si>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</si>
  <si>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</si>
  <si>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</si>
  <si>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</si>
  <si>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</si>
  <si>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</si>
  <si>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</si>
  <si>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</si>
  <si>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</si>
  <si>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</si>
  <si>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</si>
  <si>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</si>
  <si>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</si>
  <si>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</si>
  <si>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</si>
  <si>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</si>
  <si>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</si>
  <si>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</si>
  <si>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</si>
  <si>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</si>
  <si>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</si>
  <si>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</si>
  <si>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</si>
  <si>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</si>
  <si>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</si>
  <si>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</si>
  <si>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</si>
  <si>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</si>
  <si>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</si>
  <si>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</si>
  <si>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</si>
  <si>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</si>
  <si>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</si>
  <si>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</si>
  <si>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</si>
  <si>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</si>
  <si>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</si>
  <si>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</si>
  <si>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</si>
  <si>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</si>
  <si>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</si>
  <si>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</si>
  <si>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</si>
  <si>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</si>
  <si>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</si>
  <si>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</si>
  <si>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</si>
  <si>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</si>
  <si>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</si>
  <si>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</si>
  <si>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</si>
  <si>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</si>
  <si>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</si>
  <si>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</si>
  <si>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</si>
  <si>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</si>
  <si>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</si>
  <si>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</si>
  <si>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</si>
  <si>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</si>
  <si>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</si>
  <si>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</si>
  <si>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</si>
  <si>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</si>
  <si>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</si>
  <si>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</si>
  <si>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</si>
  <si>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</si>
  <si>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</si>
  <si>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</si>
  <si>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</si>
  <si>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</si>
  <si>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</si>
  <si>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</si>
  <si>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</si>
  <si>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</si>
  <si>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</si>
  <si>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</si>
  <si>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</si>
  <si>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</si>
  <si>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</si>
  <si>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</si>
  <si>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</si>
  <si>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</si>
  <si>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</si>
  <si>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</si>
  <si>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</si>
  <si>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</si>
  <si>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</si>
  <si>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</si>
  <si>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</si>
  <si>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</si>
  <si>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</si>
  <si>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</si>
  <si>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</si>
  <si>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</si>
  <si>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</si>
  <si>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</si>
  <si>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</si>
  <si>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</si>
  <si>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</si>
  <si>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</si>
  <si>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</si>
  <si>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</si>
  <si>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</si>
  <si>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</si>
  <si>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</si>
  <si>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</si>
  <si>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</si>
  <si>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</si>
  <si>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</si>
  <si>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</si>
  <si>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</si>
  <si>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</si>
  <si>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</si>
  <si>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</si>
  <si>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</si>
  <si>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</si>
  <si>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</si>
  <si>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</si>
  <si>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</si>
  <si>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</si>
  <si>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</si>
  <si>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</si>
  <si>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</si>
  <si>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</si>
  <si>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</si>
  <si>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</si>
  <si>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</si>
  <si>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</si>
  <si>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</si>
  <si>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</si>
  <si>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</si>
  <si>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</si>
  <si>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</si>
  <si>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</si>
  <si>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</si>
  <si>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</si>
  <si>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</si>
  <si>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</si>
  <si>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</si>
  <si>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</si>
  <si>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</si>
  <si>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</si>
  <si>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</si>
  <si>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</si>
  <si>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</si>
  <si>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</si>
  <si>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</si>
  <si>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</si>
  <si>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</si>
  <si>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</si>
  <si>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</si>
  <si>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</si>
  <si>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</si>
  <si>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</si>
  <si>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</si>
  <si>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</si>
  <si>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</si>
  <si>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</si>
  <si>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</si>
  <si>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</si>
  <si>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</si>
  <si>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</si>
  <si>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</si>
  <si>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</si>
  <si>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</si>
  <si>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</si>
  <si>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</si>
  <si>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</si>
  <si>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</si>
  <si>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</si>
  <si>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</si>
  <si>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</si>
  <si>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</si>
  <si>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</si>
  <si>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</si>
  <si>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</si>
  <si>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</si>
  <si>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</si>
  <si>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</si>
  <si>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</si>
  <si>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</si>
  <si>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</si>
  <si>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</si>
  <si>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</si>
  <si>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</si>
  <si>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</si>
  <si>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</si>
  <si>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</si>
  <si>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</si>
  <si>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</si>
  <si>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</si>
  <si>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</si>
  <si>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</si>
  <si>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</si>
  <si>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</si>
  <si>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</si>
  <si>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</si>
  <si>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</si>
  <si>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</si>
  <si>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</si>
  <si>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</si>
  <si>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</si>
  <si>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</si>
  <si>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</si>
  <si>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</si>
  <si>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</si>
  <si>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</si>
  <si>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</si>
  <si>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</si>
  <si>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</si>
  <si>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</si>
  <si>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</si>
  <si>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</si>
  <si>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</si>
  <si>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</si>
  <si>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</si>
  <si>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</si>
  <si>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</si>
  <si>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</si>
  <si>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</si>
  <si>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</si>
  <si>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</si>
  <si>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</si>
  <si>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</si>
  <si>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</si>
  <si>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</si>
  <si>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</si>
  <si>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</si>
  <si>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</si>
  <si>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</si>
  <si>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</si>
  <si>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</si>
  <si>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</si>
  <si>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</si>
  <si>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</si>
  <si>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</si>
  <si>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</si>
  <si>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</si>
  <si>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</si>
  <si>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</si>
  <si>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</si>
  <si>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</si>
  <si>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</si>
  <si>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</si>
  <si>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</si>
  <si>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</si>
  <si>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</si>
  <si>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</si>
  <si>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</si>
  <si>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</si>
  <si>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</si>
  <si>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</si>
  <si>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</si>
  <si>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</si>
  <si>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</si>
  <si>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</si>
  <si>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</si>
  <si>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</si>
  <si>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</si>
  <si>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</si>
  <si>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</si>
  <si>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</si>
  <si>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</si>
  <si>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</si>
  <si>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</si>
  <si>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</si>
  <si>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</si>
  <si>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</si>
  <si>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</si>
  <si>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</si>
  <si>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</si>
  <si>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</si>
  <si>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</si>
  <si>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</si>
  <si>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</si>
  <si>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</si>
  <si>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</si>
  <si>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</si>
  <si>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</si>
  <si>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</si>
  <si>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</si>
  <si>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</si>
  <si>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</si>
  <si>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</si>
  <si>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</si>
  <si>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</si>
  <si>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</si>
  <si>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</si>
  <si>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</si>
  <si>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</si>
  <si>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</si>
  <si>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</si>
  <si>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</si>
  <si>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</si>
  <si>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</si>
  <si>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</si>
  <si>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</si>
  <si>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</si>
  <si>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</si>
  <si>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</si>
  <si>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</si>
  <si>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</si>
  <si>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</si>
  <si>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</si>
  <si>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</si>
  <si>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</si>
  <si>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</si>
  <si>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</si>
  <si>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</si>
  <si>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</si>
  <si>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</si>
  <si>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</si>
  <si>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</si>
  <si>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</si>
  <si>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</si>
  <si>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</si>
  <si>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</si>
  <si>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</si>
  <si>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</si>
  <si>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</si>
  <si>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</si>
  <si>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</si>
  <si>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</si>
  <si>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</si>
  <si>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</si>
  <si>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</si>
  <si>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</si>
  <si>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</si>
  <si>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</si>
  <si>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</si>
  <si>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</si>
  <si>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</si>
  <si>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</si>
  <si>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</si>
  <si>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</si>
  <si>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</si>
  <si>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</si>
  <si>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</si>
  <si>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</si>
  <si>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</si>
  <si>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</si>
  <si>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</si>
  <si>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</si>
  <si>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</si>
  <si>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</si>
  <si>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</si>
  <si>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</si>
  <si>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</si>
  <si>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</si>
  <si>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</si>
  <si>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</si>
  <si>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</si>
  <si>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</si>
  <si>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</si>
  <si>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</si>
  <si>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</si>
  <si>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</si>
  <si>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</si>
  <si>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</si>
  <si>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</si>
  <si>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</si>
  <si>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</si>
  <si>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</si>
  <si>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</si>
  <si>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</si>
  <si>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</si>
  <si>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</si>
  <si>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</si>
  <si>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</si>
  <si>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</si>
  <si>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</si>
  <si>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</si>
  <si>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</si>
  <si>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</si>
  <si>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</si>
  <si>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</si>
  <si>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</si>
  <si>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</si>
  <si>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</si>
  <si>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</si>
  <si>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</si>
  <si>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</si>
  <si>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</si>
  <si>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</si>
  <si>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</si>
  <si>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</si>
  <si>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</si>
  <si>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</si>
  <si>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</si>
  <si>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</si>
  <si>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</si>
  <si>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</si>
  <si>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</si>
  <si>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</si>
  <si>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</si>
  <si>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</si>
  <si>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</si>
  <si>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</si>
  <si>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</si>
  <si>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</si>
  <si>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</si>
  <si>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</si>
  <si>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</si>
  <si>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</si>
  <si>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</si>
  <si>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</si>
  <si>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</si>
  <si>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</si>
  <si>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</si>
  <si>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</si>
  <si>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</si>
  <si>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</si>
  <si>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</si>
  <si>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</si>
  <si>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</si>
  <si>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</si>
  <si>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</si>
  <si>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</si>
  <si>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</si>
  <si>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</si>
  <si>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</si>
  <si>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</si>
  <si>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</si>
  <si>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</si>
  <si>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</si>
  <si>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</si>
  <si>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</si>
  <si>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</si>
  <si>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</si>
  <si>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</si>
  <si>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</si>
  <si>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</si>
  <si>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</si>
  <si>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</si>
  <si>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</si>
  <si>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</si>
  <si>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</si>
  <si>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</si>
  <si>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</si>
  <si>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</si>
  <si>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</si>
  <si>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</si>
  <si>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</si>
  <si>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</si>
  <si>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</si>
  <si>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</si>
  <si>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</si>
  <si>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</si>
  <si>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</si>
  <si>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</si>
  <si>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</si>
  <si>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</si>
  <si>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</si>
  <si>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</si>
  <si>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</si>
  <si>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</si>
  <si>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</si>
  <si>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</si>
  <si>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</si>
  <si>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</si>
  <si>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</si>
  <si>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</si>
  <si>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</si>
  <si>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</si>
  <si>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</si>
  <si>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</si>
  <si>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</si>
  <si>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</si>
  <si>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</si>
  <si>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</si>
  <si>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</si>
  <si>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</si>
  <si>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</si>
  <si>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</si>
  <si>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</si>
  <si>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</si>
  <si>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</si>
  <si>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</si>
  <si>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</si>
  <si>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</si>
  <si>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</si>
  <si>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</si>
  <si>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</si>
  <si>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</si>
  <si>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</si>
  <si>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</si>
  <si>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</si>
  <si>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</si>
  <si>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</si>
  <si>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</si>
  <si>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</si>
  <si>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</si>
  <si>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</si>
  <si>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</si>
  <si>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</si>
  <si>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</si>
  <si>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</si>
  <si>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</si>
  <si>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</si>
  <si>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</si>
  <si>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</si>
  <si>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</si>
  <si>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</si>
  <si>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</si>
  <si>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</si>
  <si>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</si>
  <si>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</si>
  <si>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</si>
  <si>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</si>
  <si>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</si>
  <si>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</si>
  <si>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</si>
  <si>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</si>
  <si>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</si>
  <si>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</si>
  <si>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</si>
  <si>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</si>
  <si>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</si>
  <si>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</si>
  <si>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</si>
  <si>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</si>
  <si>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</si>
  <si>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</si>
  <si>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</si>
  <si>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</si>
  <si>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</si>
  <si>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</si>
  <si>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</si>
  <si>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</si>
  <si>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</si>
  <si>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</si>
  <si>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</si>
  <si>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</si>
  <si>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</si>
  <si>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</si>
  <si>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</si>
  <si>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</si>
  <si>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</si>
  <si>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</si>
  <si>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</si>
  <si>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</si>
  <si>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</si>
  <si>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</si>
  <si>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</si>
  <si>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</si>
  <si>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</si>
  <si>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</si>
  <si>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</si>
  <si>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</si>
  <si>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</si>
  <si>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</si>
  <si>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</si>
  <si>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</si>
  <si>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</si>
  <si>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</si>
  <si>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</si>
  <si>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</si>
  <si>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</si>
  <si>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</si>
  <si>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</si>
  <si>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</si>
  <si>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</si>
  <si>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</si>
  <si>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</si>
  <si>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</si>
  <si>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</si>
  <si>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</si>
  <si>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</si>
  <si>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</si>
  <si>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</si>
  <si>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</si>
  <si>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</si>
  <si>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</si>
  <si>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</si>
  <si>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</si>
  <si>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</si>
  <si>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</si>
  <si>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</si>
  <si>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</si>
  <si>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</si>
  <si>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</si>
  <si>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</si>
  <si>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</si>
  <si>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</si>
  <si>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</si>
  <si>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</si>
  <si>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</si>
  <si>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</si>
  <si>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</si>
  <si>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</si>
  <si>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</si>
  <si>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</si>
  <si>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</si>
  <si>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</si>
  <si>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</si>
  <si>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</si>
  <si>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</si>
  <si>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</si>
  <si>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</si>
  <si>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</si>
  <si>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</si>
  <si>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</si>
  <si>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</si>
  <si>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</si>
  <si>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</si>
  <si>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</si>
  <si>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</si>
  <si>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</si>
  <si>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</si>
  <si>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</si>
  <si>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</si>
  <si>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</si>
  <si>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</si>
  <si>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</si>
  <si>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</si>
  <si>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</si>
  <si>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</si>
  <si>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</si>
  <si>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</si>
  <si>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</si>
  <si>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</si>
  <si>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</si>
  <si>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</si>
  <si>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</si>
  <si>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</si>
  <si>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</si>
  <si>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</si>
  <si>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</si>
  <si>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</si>
  <si>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</si>
  <si>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</si>
  <si>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</si>
  <si>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</si>
  <si>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</si>
  <si>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</si>
  <si>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</si>
  <si>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</si>
  <si>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</si>
  <si>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</si>
  <si>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</si>
  <si>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</si>
  <si>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</si>
  <si>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</si>
  <si>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</si>
  <si>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</si>
  <si>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</si>
  <si>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</si>
  <si>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</si>
  <si>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</si>
  <si>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</si>
  <si>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</si>
  <si>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</si>
  <si>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</si>
  <si>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</si>
  <si>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</si>
  <si>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</si>
  <si>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</si>
  <si>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</si>
  <si>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</si>
  <si>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</si>
  <si>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</si>
  <si>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</si>
  <si>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</si>
  <si>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</si>
  <si>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</si>
  <si>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</si>
  <si>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</si>
  <si>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</si>
  <si>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</si>
  <si>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</si>
  <si>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</si>
  <si>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</si>
  <si>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</si>
  <si>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</si>
  <si>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</si>
  <si>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</si>
  <si>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</si>
  <si>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</si>
  <si>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</si>
  <si>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</si>
  <si>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</si>
  <si>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</si>
  <si>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</si>
  <si>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</si>
  <si>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</si>
  <si>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</si>
  <si>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</si>
  <si>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</si>
  <si>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</si>
  <si>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</si>
  <si>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</si>
  <si>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</si>
  <si>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</si>
  <si>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</si>
  <si>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</si>
  <si>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</si>
  <si>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</si>
  <si>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</si>
  <si>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</si>
  <si>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</si>
  <si>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</si>
  <si>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</si>
  <si>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</si>
  <si>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</si>
  <si>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</si>
  <si>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</si>
  <si>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</si>
  <si>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</si>
  <si>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</si>
  <si>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</si>
  <si>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</si>
  <si>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</si>
  <si>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</si>
  <si>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</si>
  <si>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</si>
  <si>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</si>
  <si>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</si>
  <si>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</si>
  <si>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</si>
  <si>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</si>
  <si>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</si>
  <si>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</si>
  <si>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</si>
  <si>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</si>
  <si>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</si>
  <si>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</si>
  <si>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</si>
  <si>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</si>
  <si>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</si>
  <si>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</si>
  <si>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</si>
  <si>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</si>
  <si>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</si>
  <si>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</si>
  <si>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</si>
  <si>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</si>
  <si>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</si>
  <si>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</si>
  <si>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</si>
  <si>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</si>
  <si>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</si>
  <si>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</si>
  <si>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</si>
  <si>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</si>
  <si>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</si>
  <si>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</si>
  <si>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</si>
  <si>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</si>
  <si>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</si>
  <si>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</si>
  <si>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</si>
  <si>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</si>
  <si>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</si>
  <si>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</si>
  <si>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</si>
  <si>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</si>
  <si>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</si>
  <si>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</si>
  <si>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</si>
  <si>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</si>
  <si>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</si>
  <si>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</si>
  <si>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</si>
  <si>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</si>
  <si>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</si>
  <si>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</si>
  <si>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</si>
  <si>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</si>
  <si>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</si>
  <si>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</si>
  <si>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</si>
  <si>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</si>
  <si>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</si>
  <si>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</si>
  <si>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</si>
  <si>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</si>
  <si>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</si>
  <si>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</si>
  <si>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</si>
  <si>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</si>
  <si>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</si>
  <si>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</si>
  <si>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</si>
  <si>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</si>
  <si>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</si>
  <si>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</si>
  <si>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</si>
  <si>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</si>
  <si>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</si>
  <si>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</si>
  <si>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</si>
  <si>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</si>
  <si>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</si>
  <si>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</si>
  <si>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</si>
  <si>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</si>
  <si>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</si>
  <si>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</si>
  <si>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</si>
  <si>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</si>
  <si>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</si>
  <si>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</si>
  <si>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</si>
  <si>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</si>
  <si>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</si>
  <si>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</si>
  <si>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</si>
  <si>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</si>
  <si>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</si>
  <si>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</si>
  <si>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</si>
  <si>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</si>
  <si>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</si>
  <si>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</si>
  <si>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</si>
  <si>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</si>
  <si>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</si>
  <si>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</si>
  <si>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</si>
  <si>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</si>
  <si>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</si>
  <si>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</si>
  <si>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</si>
  <si>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</si>
  <si>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</si>
  <si>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</si>
  <si>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</si>
  <si>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</si>
  <si>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</si>
  <si>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</si>
  <si>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</si>
  <si>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</si>
  <si>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</si>
  <si>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</si>
  <si>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</si>
  <si>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</si>
  <si>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</si>
  <si>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</si>
  <si>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</si>
  <si>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</si>
  <si>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</si>
  <si>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</si>
  <si>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</si>
  <si>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</si>
  <si>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</si>
  <si>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</si>
  <si>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</si>
  <si>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</si>
  <si>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</si>
  <si>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</si>
  <si>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</si>
  <si>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</si>
  <si>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</si>
  <si>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</si>
  <si>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</si>
  <si>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</si>
  <si>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</si>
  <si>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</si>
  <si>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</si>
  <si>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</si>
  <si>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</si>
  <si>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</si>
  <si>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</si>
  <si>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</si>
  <si>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</si>
  <si>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</si>
  <si>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</si>
  <si>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</si>
  <si>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</si>
  <si>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</si>
  <si>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</si>
  <si>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</si>
  <si>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</si>
  <si>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</si>
  <si>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</si>
  <si>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</si>
  <si>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</si>
  <si>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</si>
  <si>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</si>
  <si>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</si>
  <si>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</si>
  <si>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</si>
  <si>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</si>
  <si>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</si>
  <si>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</si>
  <si>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</si>
  <si>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</si>
  <si>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</si>
  <si>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</si>
  <si>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</si>
  <si>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</si>
  <si>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</si>
  <si>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</si>
  <si>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</si>
  <si>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</si>
  <si>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</si>
  <si>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</si>
  <si>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</si>
  <si>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</si>
  <si>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</si>
  <si>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</si>
  <si>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</si>
  <si>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</si>
  <si>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</si>
  <si>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</si>
  <si>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</si>
  <si>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</si>
  <si>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</si>
  <si>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</si>
  <si>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</si>
  <si>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</si>
  <si>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</si>
  <si>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</si>
  <si>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</si>
  <si>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</si>
  <si>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</si>
  <si>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</si>
  <si>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</si>
  <si>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</si>
  <si>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</si>
  <si>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</si>
  <si>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</si>
  <si>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</si>
  <si>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</si>
  <si>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</si>
  <si>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</si>
  <si>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</si>
  <si>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</si>
  <si>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</si>
  <si>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</si>
  <si>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</si>
  <si>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</si>
  <si>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</si>
  <si>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</si>
  <si>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</si>
  <si>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</si>
  <si>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</si>
  <si>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</si>
  <si>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</si>
  <si>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</si>
  <si>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</si>
  <si>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</si>
  <si>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</si>
  <si>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</si>
  <si>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</si>
  <si>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</si>
  <si>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</si>
  <si>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</si>
  <si>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</si>
  <si>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</si>
  <si>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</si>
  <si>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</si>
  <si>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</si>
  <si>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</si>
  <si>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</si>
  <si>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</si>
  <si>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</si>
  <si>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</si>
  <si>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</si>
  <si>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</si>
  <si>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</si>
  <si>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</si>
  <si>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</si>
  <si>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</si>
  <si>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</si>
  <si>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</si>
  <si>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</si>
  <si>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</si>
  <si>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</si>
  <si>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</si>
  <si>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</si>
  <si>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</si>
  <si>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</si>
  <si>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</si>
  <si>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</si>
  <si>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</si>
  <si>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</si>
  <si>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</si>
  <si>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</si>
  <si>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</si>
  <si>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</si>
  <si>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</si>
  <si>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</si>
  <si>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</si>
  <si>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</si>
  <si>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</si>
  <si>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</si>
  <si>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</si>
  <si>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</si>
  <si>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</si>
  <si>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</si>
  <si>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</si>
  <si>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</si>
  <si>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</si>
  <si>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</si>
  <si>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</si>
  <si>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</si>
  <si>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</si>
  <si>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</si>
  <si>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</si>
  <si>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</si>
  <si>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</si>
  <si>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</si>
  <si>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</si>
  <si>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</si>
  <si>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</si>
  <si>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</si>
  <si>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</si>
  <si>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</si>
  <si>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</si>
  <si>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</si>
  <si>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</si>
  <si>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</si>
  <si>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</si>
  <si>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</si>
  <si>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</si>
  <si>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</si>
  <si>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</si>
  <si>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</si>
  <si>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</si>
  <si>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</si>
  <si>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</si>
  <si>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</si>
  <si>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</si>
  <si>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</si>
  <si>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</si>
  <si>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</si>
  <si>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</si>
  <si>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</si>
  <si>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</si>
  <si>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</si>
  <si>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</si>
  <si>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</si>
  <si>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</si>
  <si>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</si>
  <si>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</si>
  <si>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</si>
  <si>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</si>
  <si>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</si>
  <si>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</si>
  <si>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</si>
  <si>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</si>
  <si>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</si>
  <si>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</si>
  <si>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</si>
  <si>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</si>
  <si>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</si>
  <si>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</si>
  <si>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</si>
  <si>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</si>
  <si>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</si>
  <si>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</si>
  <si>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</si>
  <si>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</si>
  <si>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</si>
  <si>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</si>
  <si>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</si>
  <si>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</si>
  <si>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</si>
  <si>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</si>
  <si>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</si>
  <si>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</si>
  <si>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</si>
  <si>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</si>
  <si>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</si>
  <si>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</si>
  <si>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</si>
  <si>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</si>
  <si>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</si>
  <si>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</si>
  <si>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</si>
  <si>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</si>
  <si>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</si>
  <si>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</si>
  <si>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</si>
  <si>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</si>
  <si>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</si>
  <si>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</si>
  <si>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</si>
  <si>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</si>
  <si>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</si>
  <si>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</si>
  <si>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</si>
  <si>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</si>
  <si>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</si>
  <si>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</si>
  <si>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</si>
  <si>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</si>
  <si>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</si>
  <si>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</si>
  <si>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</si>
  <si>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</si>
  <si>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</si>
  <si>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</si>
  <si>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</si>
  <si>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</si>
  <si>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</si>
  <si>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</si>
  <si>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</si>
  <si>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</si>
  <si>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</si>
  <si>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</si>
  <si>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</si>
  <si>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</si>
  <si>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</si>
  <si>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</si>
  <si>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</si>
  <si>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</si>
  <si>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</si>
  <si>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</si>
  <si>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</si>
  <si>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</si>
  <si>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</si>
  <si>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</si>
  <si>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</si>
  <si>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</si>
  <si>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</si>
  <si>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</si>
  <si>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</si>
  <si>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</si>
  <si>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</si>
  <si>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</si>
  <si>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</si>
  <si>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</si>
  <si>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</si>
  <si>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</si>
  <si>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</si>
  <si>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</si>
  <si>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</si>
  <si>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</si>
  <si>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</si>
  <si>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</si>
  <si>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</si>
  <si>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</si>
  <si>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</si>
  <si>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</si>
  <si>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</si>
  <si>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</si>
  <si>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</si>
  <si>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</si>
  <si>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</si>
  <si>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</si>
  <si>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</si>
  <si>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</si>
  <si>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</si>
  <si>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</si>
  <si>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</si>
  <si>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</si>
  <si>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</si>
  <si>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</si>
  <si>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</si>
  <si>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</si>
  <si>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</si>
  <si>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</si>
  <si>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</si>
  <si>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</si>
  <si>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</si>
  <si>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</si>
  <si>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</si>
  <si>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</si>
  <si>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</si>
  <si>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</si>
  <si>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</si>
  <si>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</si>
  <si>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</si>
  <si>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</si>
  <si>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</si>
  <si>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</si>
  <si>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</si>
  <si>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</si>
  <si>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</si>
  <si>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</si>
  <si>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</si>
  <si>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</si>
  <si>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</si>
  <si>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</si>
  <si>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</si>
  <si>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</si>
  <si>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</si>
  <si>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</si>
  <si>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</si>
  <si>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</si>
  <si>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</si>
  <si>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</si>
  <si>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</si>
  <si>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</si>
  <si>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</si>
  <si>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</si>
  <si>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</si>
  <si>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</si>
  <si>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</si>
  <si>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</si>
  <si>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</si>
  <si>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</si>
  <si>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</si>
  <si>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</si>
  <si>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</si>
  <si>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</si>
  <si>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</si>
  <si>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</si>
  <si>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</si>
  <si>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</si>
  <si>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</si>
  <si>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</si>
  <si>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</si>
  <si>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</si>
  <si>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</si>
  <si>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</si>
  <si>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</si>
  <si>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</si>
  <si>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</si>
  <si>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</si>
  <si>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</si>
  <si>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</si>
  <si>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</si>
  <si>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</si>
  <si>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</si>
  <si>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</si>
  <si>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</si>
  <si>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</si>
  <si>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</si>
  <si>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</si>
  <si>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</si>
  <si>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</si>
  <si>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</si>
  <si>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</si>
  <si>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</si>
  <si>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</si>
  <si>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</si>
  <si>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</si>
  <si>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</si>
  <si>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</si>
  <si>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</si>
  <si>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</si>
  <si>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</si>
  <si>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</si>
  <si>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</si>
  <si>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</si>
  <si>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</si>
  <si>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</si>
  <si>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</si>
  <si>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</si>
  <si>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</si>
  <si>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</si>
  <si>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</si>
  <si>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</si>
  <si>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</si>
  <si>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</si>
  <si>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</si>
  <si>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</si>
  <si>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</si>
  <si>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</si>
  <si>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</si>
  <si>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</si>
  <si>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</si>
  <si>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</si>
  <si>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</si>
  <si>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</si>
  <si>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</si>
  <si>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</si>
  <si>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</si>
  <si>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</si>
  <si>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</si>
  <si>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</si>
  <si>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</si>
  <si>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</si>
  <si>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</si>
  <si>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</si>
  <si>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</si>
  <si>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</si>
  <si>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</si>
  <si>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</si>
  <si>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</si>
  <si>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</si>
  <si>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</si>
  <si>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</si>
  <si>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</si>
  <si>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</si>
  <si>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</si>
  <si>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</si>
  <si>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</si>
  <si>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</si>
  <si>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</si>
  <si>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</si>
  <si>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</si>
  <si>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</si>
  <si>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</si>
  <si>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</si>
  <si>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</si>
  <si>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</si>
  <si>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</si>
  <si>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</si>
  <si>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</si>
  <si>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</si>
  <si>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</si>
  <si>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</si>
  <si>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</si>
  <si>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</si>
  <si>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</si>
  <si>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</si>
  <si>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</si>
  <si>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</si>
  <si>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</si>
  <si>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</si>
  <si>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</si>
  <si>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</si>
  <si>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</si>
  <si>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</si>
  <si>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</si>
  <si>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</si>
  <si>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</si>
  <si>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</si>
  <si>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</si>
  <si>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</si>
  <si>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</si>
  <si>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</si>
  <si>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</si>
  <si>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</si>
  <si>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</si>
  <si>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</si>
  <si>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</si>
  <si>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</si>
  <si>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</si>
  <si>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</si>
  <si>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</si>
  <si>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</si>
  <si>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</si>
  <si>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</si>
  <si>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</si>
  <si>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</si>
  <si>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</si>
  <si>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</si>
  <si>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</si>
  <si>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</si>
  <si>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</si>
  <si>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</si>
  <si>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</si>
  <si>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</si>
  <si>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</si>
  <si>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</si>
  <si>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</si>
  <si>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</si>
  <si>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</si>
  <si>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</si>
  <si>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</si>
  <si>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</si>
  <si>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</si>
  <si>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</si>
  <si>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</si>
  <si>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</si>
  <si>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</si>
  <si>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</si>
  <si>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</si>
  <si>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</si>
  <si>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</si>
  <si>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</si>
  <si>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</si>
  <si>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</si>
  <si>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</si>
  <si>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</si>
  <si>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</si>
  <si>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</si>
  <si>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</si>
  <si>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</si>
  <si>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</si>
  <si>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</si>
  <si>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</si>
  <si>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</si>
  <si>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</si>
  <si>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</si>
  <si>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</si>
  <si>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</si>
  <si>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</si>
  <si>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</si>
  <si>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</si>
  <si>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</si>
  <si>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</si>
  <si>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</si>
  <si>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</si>
  <si>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</si>
  <si>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</si>
  <si>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</si>
  <si>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</si>
  <si>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</si>
  <si>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</si>
  <si>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</si>
  <si>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</si>
  <si>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</si>
  <si>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</si>
  <si>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</si>
  <si>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</si>
  <si>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</si>
  <si>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</si>
  <si>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</si>
  <si>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</si>
  <si>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</si>
  <si>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</si>
  <si>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</si>
  <si>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</si>
  <si>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</si>
  <si>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</si>
  <si>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</si>
  <si>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</si>
  <si>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</si>
  <si>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</si>
  <si>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</si>
  <si>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</si>
  <si>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</si>
  <si>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</si>
  <si>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</si>
  <si>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</si>
  <si>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</si>
  <si>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</si>
  <si>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</si>
  <si>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</si>
  <si>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</si>
  <si>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</si>
  <si>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</si>
  <si>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</si>
  <si>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</si>
  <si>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</si>
  <si>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</si>
  <si>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</si>
  <si>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</si>
  <si>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</si>
  <si>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</si>
  <si>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</si>
  <si>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</si>
  <si>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</si>
  <si>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</si>
  <si>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</si>
  <si>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</si>
  <si>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</si>
  <si>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</si>
  <si>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</si>
  <si>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</si>
  <si>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</si>
  <si>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</si>
  <si>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</si>
  <si>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</si>
  <si>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</si>
  <si>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</si>
  <si>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</si>
  <si>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</si>
  <si>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</si>
  <si>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</si>
  <si>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</si>
  <si>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</si>
  <si>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</si>
  <si>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</si>
  <si>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</si>
  <si>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</si>
  <si>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</si>
  <si>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</si>
  <si>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</si>
  <si>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</si>
  <si>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</si>
  <si>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</si>
  <si>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</si>
  <si>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</si>
  <si>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</si>
  <si>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</si>
  <si>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</si>
  <si>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</si>
  <si>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</si>
  <si>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</si>
  <si>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</si>
  <si>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</si>
  <si>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</si>
  <si>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</si>
  <si>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</si>
  <si>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</si>
  <si>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</si>
  <si>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</si>
  <si>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</si>
  <si>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</si>
  <si>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</si>
  <si>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</si>
  <si>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</si>
  <si>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</si>
  <si>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</si>
  <si>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</si>
  <si>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</si>
  <si>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</si>
  <si>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</si>
  <si>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</si>
  <si>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</si>
  <si>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</si>
  <si>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</si>
  <si>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</si>
  <si>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</si>
  <si>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</si>
  <si>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</si>
  <si>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</si>
  <si>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</si>
  <si>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</si>
  <si>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</si>
  <si>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</si>
  <si>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</si>
  <si>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</si>
  <si>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</si>
  <si>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</si>
  <si>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</si>
  <si>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</si>
  <si>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</si>
  <si>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</si>
  <si>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</si>
  <si>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</si>
  <si>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</si>
  <si>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</si>
  <si>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</si>
  <si>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</si>
  <si>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</si>
  <si>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</si>
  <si>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</si>
  <si>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</si>
  <si>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</si>
  <si>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</si>
  <si>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</si>
  <si>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</si>
  <si>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</si>
  <si>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</si>
  <si>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</si>
  <si>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</si>
  <si>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</si>
  <si>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</si>
  <si>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</si>
  <si>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</si>
  <si>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</si>
  <si>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</si>
  <si>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</si>
  <si>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</si>
  <si>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</si>
  <si>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</si>
  <si>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</si>
  <si>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</si>
  <si>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</si>
  <si>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</si>
  <si>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</si>
  <si>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</si>
  <si>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</si>
  <si>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</si>
  <si>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</si>
  <si>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</si>
  <si>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</si>
  <si>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</si>
  <si>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</si>
  <si>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</si>
  <si>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</si>
  <si>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</si>
  <si>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</si>
  <si>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</si>
  <si>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</si>
  <si>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</si>
  <si>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</si>
  <si>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</si>
  <si>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</si>
  <si>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</si>
  <si>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</si>
  <si>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</si>
  <si>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</si>
  <si>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</si>
  <si>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</si>
  <si>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</si>
  <si>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</si>
  <si>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</si>
  <si>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</si>
  <si>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</si>
  <si>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</si>
  <si>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</si>
  <si>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</si>
  <si>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</si>
  <si>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</si>
  <si>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</si>
  <si>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</si>
  <si>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</si>
  <si>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</si>
  <si>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</si>
  <si>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</si>
  <si>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</si>
  <si>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</si>
  <si>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</si>
  <si>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</si>
  <si>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</si>
  <si>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</si>
  <si>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</si>
  <si>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</si>
  <si>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</si>
  <si>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</si>
  <si>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</si>
  <si>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</si>
  <si>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</si>
  <si>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</si>
  <si>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</si>
  <si>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</si>
  <si>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</si>
  <si>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</si>
  <si>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</si>
  <si>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</si>
  <si>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</si>
  <si>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</si>
  <si>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</si>
  <si>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</si>
  <si>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</si>
  <si>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</si>
  <si>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</si>
  <si>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</si>
  <si>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</si>
  <si>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</si>
  <si>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</si>
  <si>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</si>
  <si>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</si>
  <si>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</si>
  <si>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</si>
  <si>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</si>
  <si>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</si>
  <si>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</si>
  <si>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</si>
  <si>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</si>
  <si>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</si>
  <si>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</si>
  <si>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</si>
  <si>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</si>
  <si>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</si>
  <si>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</si>
  <si>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</si>
  <si>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</si>
  <si>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</si>
  <si>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</si>
  <si>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</si>
  <si>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</si>
  <si>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</si>
  <si>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</si>
  <si>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</si>
  <si>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</si>
  <si>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</si>
  <si>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</si>
  <si>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</si>
  <si>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</si>
  <si>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</si>
  <si>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</si>
  <si>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</si>
  <si>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</si>
  <si>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</si>
  <si>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</si>
  <si>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</si>
  <si>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</si>
  <si>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</si>
  <si>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</si>
  <si>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</si>
  <si>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</si>
  <si>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</si>
  <si>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</si>
  <si>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</si>
  <si>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</si>
  <si>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</si>
  <si>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</si>
  <si>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</si>
  <si>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</si>
  <si>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</si>
  <si>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</si>
  <si>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</si>
  <si>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</si>
  <si>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</si>
  <si>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</si>
  <si>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</si>
  <si>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</si>
  <si>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</si>
  <si>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</si>
  <si>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</si>
  <si>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</si>
  <si>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</si>
  <si>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</si>
  <si>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</si>
  <si>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</si>
  <si>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</si>
  <si>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</si>
  <si>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</si>
  <si>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</si>
  <si>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</si>
  <si>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</si>
  <si>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</si>
  <si>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</si>
  <si>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</si>
  <si>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</si>
  <si>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</si>
  <si>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</si>
  <si>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</si>
  <si>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</si>
  <si>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</si>
  <si>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</si>
  <si>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</si>
  <si>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</si>
  <si>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</si>
  <si>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</si>
  <si>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</si>
  <si>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</si>
  <si>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</si>
  <si>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</si>
  <si>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</si>
  <si>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</si>
  <si>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</si>
  <si>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</si>
  <si>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</si>
  <si>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</si>
  <si>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</si>
  <si>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</si>
  <si>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</si>
  <si>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</si>
  <si>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</si>
  <si>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</si>
  <si>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</si>
  <si>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</si>
  <si>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</si>
  <si>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</si>
  <si>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</si>
  <si>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</si>
  <si>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</si>
  <si>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</si>
  <si>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</si>
  <si>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</si>
  <si>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</si>
  <si>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</si>
  <si>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</si>
  <si>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</si>
  <si>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</si>
  <si>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</si>
  <si>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</si>
  <si>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</si>
  <si>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</si>
  <si>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</si>
  <si>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</si>
  <si>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</si>
  <si>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</si>
  <si>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</si>
  <si>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</si>
  <si>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</si>
  <si>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</si>
  <si>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</si>
  <si>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</si>
  <si>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</si>
  <si>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</si>
  <si>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</si>
  <si>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</si>
  <si>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</si>
  <si>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</si>
  <si>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</si>
  <si>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</si>
  <si>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</si>
  <si>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</si>
  <si>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</si>
  <si>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</si>
  <si>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</si>
  <si>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</si>
  <si>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</si>
  <si>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</si>
  <si>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</si>
  <si>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</si>
  <si>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</si>
  <si>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</si>
  <si>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</si>
  <si>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</si>
  <si>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</si>
  <si>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</si>
  <si>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</si>
  <si>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</si>
  <si>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</si>
  <si>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</si>
  <si>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</si>
  <si>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</si>
  <si>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</si>
  <si>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</si>
  <si>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</si>
  <si>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</si>
  <si>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</si>
  <si>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</si>
  <si>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</si>
  <si>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</si>
  <si>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</si>
  <si>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</si>
  <si>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</si>
  <si>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</si>
  <si>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</si>
  <si>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</si>
  <si>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</si>
  <si>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</si>
  <si>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</si>
  <si>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</si>
  <si>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</si>
  <si>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</si>
  <si>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</si>
  <si>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</si>
  <si>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</si>
  <si>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</si>
  <si>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</si>
  <si>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</si>
  <si>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</si>
  <si>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</si>
  <si>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</si>
  <si>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</si>
  <si>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</si>
  <si>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</si>
  <si>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</si>
  <si>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</si>
  <si>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</si>
  <si>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</si>
  <si>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</si>
  <si>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</si>
  <si>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</si>
  <si>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</si>
  <si>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</si>
  <si>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</si>
  <si>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</si>
  <si>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</si>
  <si>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</si>
  <si>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</si>
  <si>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</si>
  <si>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</si>
  <si>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</si>
  <si>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</si>
  <si>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</si>
  <si>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</si>
  <si>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</si>
  <si>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</si>
  <si>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</si>
  <si>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</si>
  <si>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</si>
  <si>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</si>
  <si>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</si>
  <si>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</si>
  <si>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</si>
  <si>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</si>
  <si>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</si>
  <si>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</si>
  <si>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</si>
  <si>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</si>
  <si>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</si>
  <si>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</si>
  <si>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</si>
  <si>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</si>
  <si>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</si>
  <si>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</si>
  <si>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</si>
  <si>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</si>
  <si>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</si>
  <si>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</si>
  <si>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</si>
  <si>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</si>
  <si>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</si>
  <si>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</si>
  <si>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</si>
  <si>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</si>
  <si>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</si>
  <si>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</si>
  <si>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</si>
  <si>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</si>
  <si>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</si>
  <si>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</si>
  <si>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</si>
  <si>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</si>
  <si>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</si>
  <si>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</si>
  <si>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</si>
  <si>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</si>
  <si>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</si>
  <si>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</si>
  <si>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</si>
  <si>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</si>
  <si>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</si>
  <si>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</si>
  <si>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</si>
  <si>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</si>
  <si>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</si>
  <si>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</si>
  <si>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</si>
  <si>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</si>
  <si>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</si>
  <si>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</si>
  <si>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</si>
  <si>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</si>
  <si>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</si>
  <si>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</si>
  <si>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</si>
  <si>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</si>
  <si>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</si>
  <si>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</si>
  <si>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</si>
  <si>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</si>
  <si>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</si>
  <si>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</si>
  <si>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</si>
  <si>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</si>
  <si>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</si>
  <si>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</si>
  <si>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</si>
  <si>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</si>
  <si>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</si>
  <si>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</si>
  <si>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</si>
  <si>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</si>
  <si>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</si>
  <si>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</si>
  <si>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</si>
  <si>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</si>
  <si>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</si>
  <si>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</si>
  <si>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</si>
  <si>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</si>
  <si>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</si>
  <si>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</si>
  <si>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</si>
  <si>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</si>
  <si>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</si>
  <si>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</si>
  <si>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</si>
  <si>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</si>
  <si>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</si>
  <si>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</si>
  <si>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</si>
  <si>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</si>
  <si>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</si>
  <si>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</si>
  <si>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</si>
  <si>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</si>
  <si>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</si>
  <si>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</si>
  <si>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</si>
  <si>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</si>
  <si>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</si>
  <si>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</si>
  <si>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</si>
  <si>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</si>
  <si>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</si>
  <si>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</si>
  <si>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</si>
  <si>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</si>
  <si>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</si>
  <si>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</si>
  <si>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</si>
  <si>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</si>
  <si>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</si>
  <si>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</si>
  <si>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</si>
  <si>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</si>
  <si>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</si>
  <si>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</si>
  <si>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</si>
  <si>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</si>
  <si>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</si>
  <si>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</si>
  <si>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</si>
  <si>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</si>
  <si>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</si>
  <si>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</si>
  <si>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</si>
  <si>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</si>
  <si>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</si>
  <si>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</si>
  <si>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</si>
  <si>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</si>
  <si>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</si>
  <si>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</si>
  <si>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</si>
  <si>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</si>
  <si>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</si>
  <si>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</si>
  <si>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</si>
  <si>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</si>
  <si>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</si>
  <si>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</si>
  <si>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</si>
  <si>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</si>
  <si>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</si>
  <si>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</si>
  <si>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</si>
  <si>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</si>
  <si>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</si>
  <si>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</si>
  <si>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</si>
  <si>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</si>
  <si>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</si>
  <si>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</si>
  <si>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</si>
  <si>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</si>
  <si>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</si>
  <si>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</si>
  <si>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</si>
  <si>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</si>
  <si>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</si>
  <si>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</si>
  <si>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</si>
  <si>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</si>
  <si>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</si>
  <si>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</si>
  <si>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</si>
  <si>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</si>
  <si>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</si>
  <si>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</si>
  <si>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</si>
  <si>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</si>
  <si>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</si>
  <si>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</si>
  <si>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</si>
  <si>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</si>
  <si>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</si>
  <si>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</si>
  <si>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</si>
  <si>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</si>
  <si>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</si>
  <si>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</si>
  <si>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</si>
  <si>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</si>
  <si>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</si>
  <si>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</si>
  <si>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</si>
  <si>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</si>
  <si>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</si>
  <si>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</si>
  <si>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</si>
  <si>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</si>
  <si>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</si>
  <si>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</si>
  <si>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</si>
  <si>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</si>
  <si>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</si>
  <si>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</si>
  <si>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</si>
  <si>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</si>
  <si>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</si>
  <si>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</si>
  <si>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</si>
  <si>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</si>
  <si>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</si>
  <si>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</si>
  <si>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</si>
  <si>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</si>
  <si>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</si>
  <si>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</si>
  <si>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</si>
  <si>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</si>
  <si>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</si>
  <si>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</si>
  <si>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</si>
  <si>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</si>
  <si>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</si>
  <si>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</si>
  <si>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</si>
  <si>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</si>
  <si>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</si>
  <si>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</si>
  <si>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</si>
  <si>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</si>
  <si>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</si>
  <si>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</si>
  <si>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</si>
  <si>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</si>
  <si>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</si>
  <si>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</si>
  <si>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</si>
  <si>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</si>
  <si>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</si>
  <si>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</si>
  <si>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</si>
  <si>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</si>
  <si>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</si>
  <si>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</si>
  <si>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</si>
  <si>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</si>
  <si>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</si>
  <si>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</si>
  <si>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</si>
  <si>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</si>
  <si>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</si>
  <si>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</si>
  <si>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</si>
  <si>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</si>
  <si>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</si>
  <si>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</si>
  <si>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</si>
  <si>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</si>
  <si>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</si>
  <si>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</si>
  <si>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</si>
  <si>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</si>
  <si>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</si>
  <si>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</si>
  <si>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</si>
  <si>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</si>
  <si>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</si>
  <si>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</si>
  <si>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</si>
  <si>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</si>
  <si>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</si>
  <si>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</si>
  <si>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</si>
  <si>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</si>
  <si>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</si>
  <si>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</si>
  <si>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</si>
  <si>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</si>
  <si>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</si>
  <si>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</si>
  <si>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</si>
  <si>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</si>
  <si>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</si>
  <si>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</si>
  <si>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</si>
  <si>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</si>
  <si>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</si>
  <si>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</si>
  <si>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</si>
  <si>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</si>
  <si>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</si>
  <si>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</si>
  <si>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</si>
  <si>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</si>
  <si>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</si>
  <si>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</si>
  <si>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</si>
  <si>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</si>
  <si>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</si>
  <si>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</si>
  <si>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</si>
  <si>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</si>
  <si>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</si>
  <si>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</si>
  <si>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</si>
  <si>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</si>
  <si>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</si>
  <si>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</si>
  <si>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</si>
  <si>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</si>
  <si>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</si>
  <si>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</si>
  <si>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</si>
  <si>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</si>
  <si>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</si>
  <si>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</si>
  <si>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</si>
  <si>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</si>
  <si>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</si>
  <si>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</si>
  <si>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</si>
  <si>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</si>
  <si>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</si>
  <si>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</si>
  <si>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</si>
  <si>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</si>
  <si>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</si>
  <si>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</si>
  <si>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</si>
  <si>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</si>
  <si>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</si>
  <si>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</si>
  <si>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</si>
  <si>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</si>
  <si>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</si>
  <si>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</si>
  <si>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</si>
  <si>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</si>
  <si>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</si>
  <si>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</si>
  <si>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</si>
  <si>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</si>
  <si>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</si>
  <si>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</si>
  <si>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</si>
  <si>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</si>
  <si>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</si>
  <si>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</si>
  <si>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</si>
  <si>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</si>
  <si>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</si>
  <si>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</si>
  <si>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</si>
  <si>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</si>
  <si>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</si>
  <si>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</si>
  <si>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</si>
  <si>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</si>
  <si>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</si>
  <si>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</si>
  <si>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</si>
  <si>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</si>
  <si>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</si>
  <si>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</si>
  <si>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</si>
  <si>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</si>
  <si>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</si>
  <si>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</si>
  <si>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</si>
  <si>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</si>
  <si>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</si>
  <si>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</si>
  <si>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</si>
  <si>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</si>
  <si>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</si>
  <si>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</si>
  <si>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</si>
  <si>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</si>
  <si>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</si>
  <si>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</si>
  <si>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</si>
  <si>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</si>
  <si>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</si>
  <si>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</si>
  <si>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</si>
  <si>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</si>
  <si>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</si>
  <si>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</si>
  <si>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</si>
  <si>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</si>
  <si>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</si>
  <si>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</si>
  <si>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</si>
  <si>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</si>
  <si>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</si>
  <si>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</si>
  <si>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</si>
  <si>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</si>
  <si>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</si>
  <si>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</si>
  <si>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</si>
  <si>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</si>
  <si>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</si>
  <si>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</si>
  <si>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</si>
  <si>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</si>
  <si>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</si>
  <si>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</si>
  <si>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</si>
  <si>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</si>
  <si>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</si>
  <si>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</si>
  <si>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</si>
  <si>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</si>
  <si>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</si>
  <si>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</si>
  <si>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</si>
  <si>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</si>
  <si>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</si>
  <si>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</si>
  <si>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</si>
  <si>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</si>
  <si>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</si>
  <si>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</si>
  <si>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</si>
  <si>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</si>
  <si>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</si>
  <si>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</si>
  <si>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</si>
  <si>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</si>
  <si>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</si>
  <si>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</si>
  <si>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</si>
  <si>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</si>
  <si>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</si>
  <si>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</si>
  <si>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</si>
  <si>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</si>
  <si>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</si>
  <si>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</si>
  <si>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</si>
  <si>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</si>
  <si>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</si>
  <si>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</si>
  <si>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</si>
  <si>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</si>
  <si>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</si>
  <si>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</si>
  <si>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</si>
  <si>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</si>
  <si>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</si>
  <si>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</si>
  <si>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</si>
  <si>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</si>
  <si>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</si>
  <si>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</si>
  <si>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</si>
  <si>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</si>
  <si>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</si>
  <si>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</si>
  <si>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</si>
  <si>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</si>
  <si>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</si>
  <si>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</si>
  <si>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</si>
  <si>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</si>
  <si>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</si>
  <si>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</si>
  <si>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</si>
  <si>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</si>
  <si>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</si>
  <si>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</si>
  <si>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</si>
  <si>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</si>
  <si>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</si>
  <si>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</si>
  <si>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</si>
  <si>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</si>
  <si>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</si>
  <si>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</si>
  <si>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</si>
  <si>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</si>
  <si>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</si>
  <si>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</si>
  <si>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</si>
  <si>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</si>
  <si>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</si>
  <si>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</si>
  <si>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</si>
  <si>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</si>
  <si>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</si>
  <si>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</si>
  <si>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</si>
  <si>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</si>
  <si>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</si>
  <si>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</si>
  <si>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</si>
  <si>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</si>
  <si>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</si>
  <si>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</si>
  <si>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</si>
  <si>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</si>
  <si>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</si>
  <si>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</si>
  <si>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</si>
  <si>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</si>
  <si>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</si>
  <si>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</si>
  <si>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</si>
  <si>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</si>
  <si>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</si>
  <si>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</si>
  <si>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</si>
  <si>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</si>
  <si>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</si>
  <si>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</si>
  <si>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</si>
  <si>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</si>
  <si>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</si>
  <si>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</si>
  <si>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</si>
  <si>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</si>
  <si>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</si>
  <si>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</si>
  <si>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</si>
  <si>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</si>
  <si>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</si>
  <si>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</si>
  <si>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</si>
  <si>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</si>
  <si>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</si>
  <si>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</si>
  <si>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</si>
  <si>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</si>
  <si>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</si>
  <si>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</si>
  <si>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</si>
  <si>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</si>
  <si>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</si>
  <si>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</si>
  <si>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</si>
  <si>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</si>
  <si>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</si>
  <si>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</si>
  <si>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</si>
  <si>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</si>
  <si>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</si>
  <si>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</si>
  <si>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</si>
  <si>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</si>
  <si>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</si>
  <si>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</si>
  <si>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</si>
  <si>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</si>
  <si>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</si>
  <si>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</si>
  <si>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</si>
  <si>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</si>
  <si>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</si>
  <si>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</si>
  <si>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</si>
  <si>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</si>
  <si>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</si>
  <si>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</si>
  <si>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</si>
  <si>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</si>
  <si>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</si>
  <si>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</si>
  <si>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</si>
  <si>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</si>
  <si>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</si>
  <si>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</si>
  <si>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</si>
  <si>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</si>
  <si>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</si>
  <si>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</si>
  <si>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</si>
  <si>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</si>
  <si>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</si>
  <si>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</si>
  <si>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</si>
  <si>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</si>
  <si>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</si>
  <si>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</si>
  <si>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</si>
  <si>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</si>
  <si>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</si>
  <si>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</si>
  <si>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</si>
  <si>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</si>
  <si>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</si>
  <si>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</si>
  <si>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</si>
  <si>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</si>
  <si>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</si>
  <si>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</si>
  <si>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</si>
  <si>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</si>
  <si>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</si>
  <si>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</si>
  <si>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</si>
  <si>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</si>
  <si>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</si>
  <si>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</si>
  <si>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</si>
  <si>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</si>
  <si>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</si>
  <si>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</si>
  <si>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</si>
  <si>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</si>
  <si>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</si>
  <si>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</si>
  <si>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</si>
  <si>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</si>
  <si>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</si>
  <si>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</si>
  <si>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</si>
  <si>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</si>
  <si>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</si>
  <si>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</si>
  <si>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</si>
  <si>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</si>
  <si>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</si>
  <si>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</si>
  <si>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</si>
  <si>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</si>
  <si>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</si>
  <si>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</si>
  <si>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</si>
  <si>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</si>
  <si>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</si>
  <si>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</si>
  <si>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</si>
  <si>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</si>
  <si>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</si>
  <si>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</si>
  <si>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</si>
  <si>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</si>
  <si>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</si>
  <si>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</si>
  <si>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</si>
  <si>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</si>
  <si>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</si>
  <si>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</si>
  <si>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</si>
  <si>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</si>
  <si>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</si>
  <si>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</si>
  <si>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</si>
  <si>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</si>
  <si>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</si>
  <si>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</si>
  <si>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</si>
  <si>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</si>
  <si>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</si>
  <si>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</si>
  <si>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</si>
  <si>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</si>
  <si>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</si>
  <si>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</si>
  <si>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</si>
  <si>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</si>
  <si>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</si>
  <si>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</si>
  <si>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</si>
  <si>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</si>
  <si>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</si>
  <si>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</si>
  <si>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</si>
  <si>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</si>
  <si>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</si>
  <si>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</si>
  <si>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</si>
  <si>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</si>
  <si>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</si>
  <si>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</si>
  <si>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</si>
  <si>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</si>
  <si>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</si>
  <si>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</si>
  <si>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</si>
  <si>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</si>
  <si>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</si>
  <si>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</si>
  <si>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</si>
  <si>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</si>
  <si>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</si>
  <si>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</si>
  <si>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</si>
  <si>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</si>
  <si>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</si>
  <si>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</si>
  <si>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</si>
  <si>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</si>
  <si>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</si>
  <si>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</si>
  <si>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</si>
  <si>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</si>
  <si>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</si>
  <si>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</si>
  <si>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</si>
  <si>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</si>
  <si>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</si>
  <si>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</si>
  <si>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</si>
  <si>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</si>
  <si>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</si>
  <si>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</si>
  <si>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</si>
  <si>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</si>
  <si>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</si>
  <si>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</si>
  <si>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</si>
  <si>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</si>
  <si>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</si>
  <si>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</si>
  <si>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</si>
  <si>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</si>
  <si>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</si>
  <si>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</si>
  <si>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</si>
  <si>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</si>
  <si>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</si>
  <si>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</si>
  <si>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</si>
  <si>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</si>
  <si>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</si>
  <si>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</si>
  <si>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</si>
  <si>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</si>
  <si>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</si>
  <si>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</si>
  <si>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</si>
  <si>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</si>
  <si>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</si>
  <si>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</si>
  <si>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</si>
  <si>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</si>
  <si>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</si>
  <si>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</si>
  <si>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</si>
  <si>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</si>
  <si>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</si>
  <si>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</si>
  <si>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</si>
  <si>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</si>
  <si>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</si>
  <si>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</si>
  <si>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</si>
  <si>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</si>
  <si>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</si>
  <si>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</si>
  <si>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</si>
  <si>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</si>
  <si>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</si>
  <si>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</si>
  <si>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</si>
  <si>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</si>
  <si>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</si>
  <si>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</si>
  <si>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</si>
  <si>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</si>
  <si>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</si>
  <si>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</si>
  <si>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</si>
  <si>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</si>
  <si>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</si>
  <si>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</si>
  <si>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</si>
  <si>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</si>
  <si>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</si>
  <si>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</si>
  <si>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</si>
  <si>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</si>
  <si>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</si>
  <si>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</si>
  <si>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</si>
  <si>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</si>
  <si>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</si>
  <si>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</si>
  <si>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</si>
  <si>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</si>
  <si>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</si>
  <si>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</si>
  <si>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</si>
  <si>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</si>
  <si>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</si>
  <si>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</si>
  <si>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</si>
  <si>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</si>
  <si>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</si>
  <si>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</si>
  <si>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</si>
  <si>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</si>
  <si>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</si>
  <si>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</si>
  <si>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</si>
  <si>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</si>
  <si>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</si>
  <si>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</si>
  <si>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</si>
  <si>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</si>
  <si>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</si>
  <si>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</si>
  <si>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</si>
  <si>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</si>
  <si>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</si>
  <si>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</si>
  <si>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</si>
  <si>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</si>
  <si>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</si>
  <si>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</si>
  <si>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</si>
  <si>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</si>
  <si>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</si>
  <si>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</si>
  <si>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</si>
  <si>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</si>
  <si>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</si>
  <si>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</si>
  <si>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</si>
  <si>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</si>
  <si>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</si>
  <si>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</si>
  <si>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</si>
  <si>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</si>
  <si>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</si>
  <si>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</si>
  <si>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</si>
  <si>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</si>
  <si>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</si>
  <si>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</si>
  <si>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</si>
  <si>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</si>
  <si>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</si>
  <si>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</si>
  <si>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</si>
  <si>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</si>
  <si>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</si>
  <si>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</si>
  <si>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</si>
  <si>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</si>
  <si>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</si>
  <si>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</si>
  <si>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</si>
  <si>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</si>
  <si>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</si>
  <si>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</si>
  <si>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</si>
  <si>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</si>
  <si>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</si>
  <si>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</si>
  <si>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</si>
  <si>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</si>
  <si>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</si>
  <si>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</si>
  <si>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</si>
  <si>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</si>
  <si>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</si>
  <si>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</si>
  <si>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</si>
  <si>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</si>
  <si>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</si>
  <si>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</si>
  <si>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</si>
  <si>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</si>
  <si>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</si>
  <si>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</si>
  <si>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</si>
  <si>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</si>
  <si>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</si>
  <si>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</si>
  <si>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</si>
  <si>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</si>
  <si>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</si>
  <si>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</si>
  <si>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</si>
  <si>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</si>
  <si>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</si>
  <si>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</si>
  <si>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</si>
  <si>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</si>
  <si>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</si>
  <si>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</si>
  <si>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</si>
  <si>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</si>
  <si>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</si>
  <si>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</si>
  <si>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</si>
  <si>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</si>
  <si>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</si>
  <si>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</si>
  <si>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</si>
  <si>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</si>
  <si>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</si>
  <si>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</si>
  <si>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</si>
  <si>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</si>
  <si>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</si>
  <si>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</si>
  <si>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</si>
  <si>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</si>
  <si>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</si>
  <si>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</si>
  <si>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</si>
  <si>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</si>
  <si>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</si>
  <si>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</si>
  <si>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</si>
  <si>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</si>
  <si>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</si>
  <si>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</si>
  <si>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</si>
  <si>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</si>
  <si>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</si>
  <si>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</si>
  <si>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</si>
  <si>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</si>
  <si>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</si>
  <si>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</si>
  <si>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</si>
  <si>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</si>
  <si>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</si>
  <si>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</si>
  <si>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</si>
  <si>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</si>
  <si>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</si>
  <si>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</si>
  <si>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</si>
  <si>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</si>
  <si>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</si>
  <si>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</si>
  <si>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</si>
  <si>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</si>
  <si>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</si>
  <si>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</si>
  <si>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</si>
  <si>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</si>
  <si>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</si>
  <si>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</si>
  <si>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</si>
  <si>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</si>
  <si>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</si>
  <si>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</si>
  <si>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</si>
  <si>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</si>
  <si>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</si>
  <si>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</si>
  <si>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</si>
  <si>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</si>
  <si>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</si>
  <si>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</si>
  <si>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</si>
  <si>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</si>
  <si>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</si>
  <si>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</si>
  <si>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</si>
  <si>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</si>
  <si>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</si>
  <si>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</si>
  <si>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</si>
  <si>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</si>
  <si>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</si>
  <si>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</si>
  <si>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</si>
  <si>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</si>
  <si>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</si>
  <si>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</si>
  <si>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</si>
  <si>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</si>
  <si>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</si>
  <si>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</si>
  <si>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</si>
  <si>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</si>
  <si>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</si>
  <si>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</si>
  <si>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</si>
  <si>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</si>
  <si>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</si>
  <si>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</si>
  <si>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</si>
  <si>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</si>
  <si>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</si>
  <si>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</si>
  <si>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</si>
  <si>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</si>
  <si>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</si>
  <si>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</si>
  <si>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</si>
  <si>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</si>
  <si>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</si>
  <si>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</si>
  <si>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</si>
  <si>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</si>
  <si>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</si>
  <si>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</si>
  <si>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</si>
  <si>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</si>
  <si>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</si>
  <si>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</si>
  <si>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</si>
  <si>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</si>
  <si>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</si>
  <si>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</si>
  <si>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</si>
  <si>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</si>
  <si>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</si>
  <si>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</si>
  <si>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</si>
  <si>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</si>
  <si>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</si>
  <si>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</si>
  <si>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</si>
  <si>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</si>
  <si>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</si>
  <si>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</si>
  <si>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</si>
  <si>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</si>
  <si>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</si>
  <si>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</si>
  <si>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</si>
  <si>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</si>
  <si>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</si>
  <si>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</si>
  <si>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</si>
  <si>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</si>
  <si>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</si>
  <si>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</si>
  <si>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</si>
  <si>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</si>
  <si>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</si>
  <si>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</si>
  <si>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</si>
  <si>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</si>
  <si>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</si>
  <si>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</si>
  <si>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</si>
  <si>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</si>
  <si>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</si>
  <si>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</si>
  <si>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</si>
  <si>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</si>
  <si>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</si>
  <si>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</si>
  <si>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</si>
  <si>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</si>
  <si>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</si>
  <si>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</si>
  <si>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</si>
  <si>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</si>
  <si>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</si>
  <si>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</si>
  <si>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</si>
  <si>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</si>
  <si>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</si>
  <si>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</si>
  <si>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</si>
  <si>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</si>
  <si>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</si>
  <si>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</si>
  <si>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</si>
  <si>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</si>
  <si>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</si>
  <si>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</si>
  <si>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</si>
  <si>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</si>
  <si>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</si>
  <si>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</si>
  <si>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</si>
  <si>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</si>
  <si>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</si>
  <si>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</si>
  <si>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</si>
  <si>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</si>
  <si>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</si>
  <si>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</si>
  <si>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</si>
  <si>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</si>
  <si>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</si>
  <si>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</si>
  <si>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</si>
  <si>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</si>
  <si>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</si>
  <si>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</si>
  <si>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</si>
  <si>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</si>
  <si>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</si>
  <si>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</si>
  <si>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</si>
  <si>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</si>
  <si>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</si>
  <si>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</si>
  <si>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</si>
  <si>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</si>
  <si>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</si>
  <si>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</si>
  <si>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</si>
  <si>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</si>
  <si>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</si>
  <si>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</si>
  <si>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</si>
  <si>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</si>
  <si>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</si>
  <si>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</si>
  <si>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</si>
  <si>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</si>
  <si>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</si>
  <si>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</si>
  <si>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</si>
  <si>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</si>
  <si>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</si>
  <si>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</si>
  <si>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</si>
  <si>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</si>
  <si>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</si>
  <si>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</si>
  <si>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</si>
  <si>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</si>
  <si>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</si>
  <si>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</si>
  <si>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</si>
  <si>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</si>
  <si>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</si>
  <si>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</si>
  <si>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</si>
  <si>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</si>
  <si>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</si>
  <si>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</si>
  <si>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</si>
  <si>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</si>
  <si>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</si>
  <si>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</si>
  <si>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</si>
  <si>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</si>
  <si>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</si>
  <si>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</si>
  <si>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</si>
  <si>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</si>
  <si>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</si>
  <si>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</si>
  <si>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</si>
  <si>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</si>
  <si>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</si>
  <si>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</si>
  <si>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</si>
  <si>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</si>
  <si>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</si>
  <si>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</si>
  <si>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</si>
  <si>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</si>
  <si>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</si>
  <si>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</si>
  <si>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</si>
  <si>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</si>
  <si>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</si>
  <si>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</si>
  <si>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</si>
  <si>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</si>
  <si>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</si>
  <si>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</si>
  <si>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</si>
  <si>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</si>
  <si>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</si>
  <si>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</si>
  <si>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</si>
  <si>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</si>
  <si>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</si>
  <si>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</si>
  <si>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</si>
  <si>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</si>
  <si>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</si>
  <si>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</si>
  <si>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</si>
  <si>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</si>
  <si>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</si>
  <si>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</si>
  <si>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</si>
  <si>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</si>
  <si>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</si>
  <si>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</si>
  <si>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</si>
  <si>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</si>
  <si>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</si>
  <si>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</si>
  <si>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</si>
  <si>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</si>
  <si>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</si>
  <si>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</si>
  <si>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</si>
  <si>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</si>
  <si>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</si>
  <si>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</si>
  <si>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</si>
  <si>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</si>
  <si>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</si>
  <si>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</si>
  <si>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</si>
  <si>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</si>
  <si>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</si>
  <si>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</si>
  <si>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</si>
  <si>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</si>
  <si>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</si>
  <si>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</si>
  <si>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</si>
  <si>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</si>
  <si>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</si>
  <si>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</si>
  <si>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</si>
  <si>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</si>
  <si>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</si>
  <si>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</si>
  <si>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</si>
  <si>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</si>
  <si>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</si>
  <si>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</si>
  <si>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</si>
  <si>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</si>
  <si>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</si>
  <si>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</si>
  <si>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</si>
  <si>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</si>
  <si>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</si>
  <si>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</si>
  <si>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</si>
  <si>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</si>
  <si>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</si>
  <si>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</si>
  <si>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</si>
  <si>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</si>
  <si>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</si>
  <si>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</si>
  <si>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</si>
  <si>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</si>
  <si>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</si>
  <si>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</si>
  <si>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</si>
  <si>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</si>
  <si>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</si>
  <si>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</si>
  <si>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</si>
  <si>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</si>
  <si>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</si>
  <si>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</si>
  <si>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</si>
  <si>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</si>
  <si>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</si>
  <si>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</si>
  <si>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</si>
  <si>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</si>
  <si>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</si>
  <si>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</si>
  <si>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</si>
  <si>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</si>
  <si>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</si>
  <si>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</si>
  <si>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</si>
  <si>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</si>
  <si>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</si>
  <si>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</si>
  <si>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</si>
  <si>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</si>
  <si>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</si>
  <si>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</si>
  <si>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</si>
  <si>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</si>
  <si>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</si>
  <si>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</si>
  <si>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</si>
  <si>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</si>
  <si>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</si>
  <si>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</si>
  <si>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</si>
  <si>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</si>
  <si>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</si>
  <si>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</si>
  <si>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</si>
  <si>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</si>
  <si>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</si>
  <si>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</si>
  <si>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</si>
  <si>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</si>
  <si>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</si>
  <si>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</si>
  <si>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</si>
  <si>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</si>
  <si>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</si>
  <si>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</si>
  <si>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</si>
  <si>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</si>
  <si>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</si>
  <si>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</si>
  <si>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</si>
  <si>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</si>
  <si>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</si>
  <si>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</si>
  <si>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</si>
  <si>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</si>
  <si>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</si>
  <si>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</si>
  <si>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</si>
  <si>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</si>
  <si>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</si>
  <si>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</si>
  <si>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</si>
  <si>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</si>
  <si>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</si>
  <si>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</si>
  <si>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</si>
  <si>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</si>
  <si>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</si>
  <si>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</si>
  <si>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</si>
  <si>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</si>
  <si>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</si>
  <si>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</si>
  <si>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</si>
  <si>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</si>
  <si>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</si>
  <si>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</si>
  <si>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</si>
  <si>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</si>
  <si>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</si>
  <si>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</si>
  <si>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</si>
  <si>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</si>
  <si>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</si>
  <si>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</si>
  <si>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</si>
  <si>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</si>
  <si>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</si>
  <si>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</si>
  <si>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</si>
  <si>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</si>
  <si>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</si>
  <si>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</si>
  <si>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</si>
  <si>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</si>
  <si>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</si>
  <si>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</si>
  <si>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</si>
  <si>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</si>
  <si>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</si>
  <si>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</si>
  <si>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</si>
  <si>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</si>
  <si>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</si>
  <si>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</si>
  <si>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</si>
  <si>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</si>
  <si>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</si>
  <si>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</si>
  <si>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</si>
  <si>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</si>
  <si>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</si>
  <si>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</si>
  <si>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</si>
  <si>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</si>
  <si>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</si>
  <si>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</si>
  <si>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</si>
  <si>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</si>
  <si>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</si>
  <si>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</si>
  <si>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</si>
  <si>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</si>
  <si>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</si>
  <si>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</si>
  <si>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</si>
  <si>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</si>
  <si>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</si>
  <si>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</si>
  <si>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</si>
  <si>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</si>
  <si>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</si>
  <si>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</si>
  <si>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</si>
  <si>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</si>
  <si>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</si>
  <si>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</si>
  <si>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</si>
  <si>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</si>
  <si>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</si>
  <si>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</si>
  <si>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</si>
  <si>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</si>
  <si>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</si>
  <si>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</si>
  <si>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</si>
  <si>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</si>
  <si>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</si>
  <si>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</si>
  <si>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</si>
  <si>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</si>
  <si>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</si>
  <si>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</si>
  <si>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</si>
  <si>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</si>
  <si>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</si>
  <si>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</si>
  <si>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</si>
  <si>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</si>
  <si>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</si>
  <si>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</si>
  <si>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</si>
  <si>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</si>
  <si>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</si>
  <si>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</si>
  <si>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</si>
  <si>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</si>
  <si>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</si>
  <si>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</si>
  <si>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</si>
  <si>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</si>
  <si>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</si>
  <si>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</si>
  <si>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</si>
  <si>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</si>
  <si>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</si>
  <si>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</si>
  <si>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</si>
  <si>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</si>
  <si>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</si>
  <si>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</si>
  <si>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</si>
  <si>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</si>
  <si>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</si>
  <si>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</si>
  <si>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</si>
  <si>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</si>
  <si>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</si>
  <si>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</si>
  <si>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</si>
  <si>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</si>
  <si>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</si>
  <si>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</si>
  <si>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</si>
  <si>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</si>
  <si>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</si>
  <si>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</si>
  <si>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</si>
  <si>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</si>
  <si>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</si>
  <si>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</si>
  <si>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</si>
  <si>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</si>
  <si>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</si>
  <si>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</si>
  <si>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</si>
  <si>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</si>
  <si>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</si>
  <si>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</si>
  <si>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</si>
  <si>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</si>
  <si>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</si>
  <si>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</si>
  <si>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</si>
  <si>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</si>
  <si>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</si>
  <si>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</si>
  <si>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</si>
  <si>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</si>
  <si>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</si>
  <si>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</si>
  <si>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</si>
  <si>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</si>
  <si>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</si>
  <si>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</si>
  <si>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</si>
  <si>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</si>
  <si>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</si>
  <si>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</si>
  <si>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</si>
  <si>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</si>
  <si>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</si>
  <si>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</si>
  <si>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</si>
  <si>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</si>
  <si>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</si>
  <si>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</si>
  <si>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</si>
  <si>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</si>
  <si>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</si>
  <si>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</si>
  <si>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</si>
  <si>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</si>
  <si>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</si>
  <si>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</si>
  <si>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</si>
  <si>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</si>
  <si>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</si>
  <si>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</si>
  <si>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</si>
  <si>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</si>
  <si>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</si>
  <si>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</si>
  <si>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</si>
  <si>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</si>
  <si>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</si>
  <si>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</si>
  <si>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</si>
  <si>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</si>
  <si>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</si>
  <si>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</si>
  <si>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</si>
  <si>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</si>
  <si>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</si>
  <si>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</si>
  <si>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</si>
  <si>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</si>
  <si>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</si>
  <si>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</si>
  <si>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</si>
  <si>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</si>
  <si>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</si>
  <si>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</si>
  <si>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</si>
  <si>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</si>
  <si>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</si>
  <si>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</si>
  <si>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</si>
  <si>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</si>
  <si>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</si>
  <si>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</si>
  <si>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</si>
  <si>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</si>
  <si>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</si>
  <si>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</si>
  <si>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</si>
  <si>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</si>
  <si>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</si>
  <si>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</si>
  <si>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</si>
  <si>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</si>
  <si>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</si>
  <si>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</si>
  <si>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</si>
  <si>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</si>
  <si>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</si>
  <si>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</si>
  <si>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</si>
  <si>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</si>
  <si>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</si>
  <si>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</si>
  <si>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</si>
  <si>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</si>
  <si>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</si>
  <si>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</si>
  <si>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</si>
  <si>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</si>
  <si>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</si>
  <si>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</si>
  <si>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</si>
  <si>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</si>
  <si>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</si>
  <si>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</si>
  <si>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</si>
  <si>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</si>
  <si>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</si>
  <si>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</si>
  <si>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</si>
  <si>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</si>
  <si>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</si>
  <si>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</si>
  <si>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</si>
  <si>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</si>
  <si>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</si>
  <si>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</si>
  <si>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</si>
  <si>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</si>
  <si>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</si>
  <si>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</si>
  <si>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</si>
  <si>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</si>
  <si>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</si>
  <si>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</si>
  <si>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</si>
  <si>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</si>
  <si>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</si>
  <si>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</si>
  <si>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</si>
  <si>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</si>
  <si>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</si>
  <si>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</si>
  <si>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</si>
  <si>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</si>
  <si>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</si>
  <si>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</si>
  <si>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</si>
  <si>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</si>
  <si>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</si>
  <si>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</si>
  <si>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</si>
  <si>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</si>
  <si>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</si>
  <si>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</si>
  <si>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</si>
  <si>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</si>
  <si>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</si>
  <si>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</si>
  <si>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</si>
  <si>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</si>
  <si>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</si>
  <si>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</si>
  <si>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</si>
  <si>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</si>
  <si>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</si>
  <si>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</si>
  <si>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</si>
  <si>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</si>
  <si>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</si>
  <si>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</si>
  <si>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</si>
  <si>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</si>
  <si>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</si>
  <si>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</si>
  <si>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</si>
  <si>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</si>
  <si>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</si>
  <si>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</si>
  <si>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</si>
  <si>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</si>
  <si>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</si>
  <si>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</si>
  <si>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</si>
  <si>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</si>
  <si>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</si>
  <si>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</si>
  <si>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</si>
  <si>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</si>
  <si>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</si>
  <si>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</si>
  <si>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</si>
  <si>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</si>
  <si>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</si>
  <si>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</si>
  <si>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</si>
  <si>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</si>
  <si>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</si>
  <si>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</si>
  <si>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</si>
  <si>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</si>
  <si>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</si>
  <si>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</si>
  <si>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</si>
  <si>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</si>
  <si>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</si>
  <si>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</si>
  <si>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</si>
  <si>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</si>
  <si>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</si>
  <si>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</si>
  <si>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</si>
  <si>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</si>
  <si>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</si>
  <si>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</si>
  <si>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</si>
  <si>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</si>
  <si>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</si>
  <si>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</si>
  <si>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</si>
  <si>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</si>
  <si>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</si>
  <si>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</si>
  <si>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</si>
  <si>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</si>
  <si>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</si>
  <si>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</si>
  <si>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</si>
  <si>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</si>
  <si>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</si>
  <si>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</si>
  <si>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</si>
  <si>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</si>
  <si>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</si>
  <si>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</si>
  <si>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</si>
  <si>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</si>
  <si>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</si>
  <si>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</si>
  <si>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</si>
  <si>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</si>
  <si>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</si>
  <si>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</si>
  <si>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</si>
  <si>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</si>
  <si>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</si>
  <si>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</si>
  <si>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</si>
  <si>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</si>
  <si>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</si>
  <si>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</si>
  <si>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</si>
  <si>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</si>
  <si>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</si>
  <si>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</si>
  <si>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</si>
  <si>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</si>
  <si>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</si>
  <si>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</si>
  <si>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</si>
  <si>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</si>
  <si>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</si>
  <si>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</si>
  <si>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</si>
  <si>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</si>
  <si>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</si>
  <si>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</si>
  <si>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</si>
  <si>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</si>
  <si>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</si>
  <si>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</si>
  <si>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</si>
  <si>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</si>
  <si>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</si>
  <si>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</si>
  <si>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</si>
  <si>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</si>
  <si>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</si>
  <si>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</si>
  <si>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</si>
  <si>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</si>
  <si>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</si>
  <si>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</si>
  <si>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</si>
  <si>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</si>
  <si>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</si>
  <si>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</si>
  <si>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</si>
  <si>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</si>
  <si>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</si>
  <si>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</si>
  <si>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</si>
  <si>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</si>
  <si>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</si>
  <si>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</si>
  <si>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</si>
  <si>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</si>
  <si>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</si>
  <si>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</si>
  <si>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</si>
  <si>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</si>
  <si>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</si>
  <si>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</si>
  <si>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</si>
  <si>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</si>
  <si>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</si>
  <si>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</si>
  <si>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</si>
  <si>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</si>
  <si>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</si>
  <si>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</si>
  <si>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</si>
  <si>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</si>
  <si>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</si>
  <si>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</si>
  <si>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</si>
  <si>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</si>
  <si>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</si>
  <si>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</si>
  <si>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</si>
  <si>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</si>
  <si>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</si>
  <si>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</si>
  <si>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</si>
  <si>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</si>
  <si>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</si>
  <si>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</si>
  <si>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</si>
  <si>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</si>
  <si>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</si>
  <si>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</si>
  <si>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</si>
  <si>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</si>
  <si>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</si>
  <si>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</si>
  <si>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</si>
  <si>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</si>
  <si>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</si>
  <si>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</si>
  <si>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</si>
  <si>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</si>
  <si>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</si>
  <si>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</si>
  <si>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</si>
  <si>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</si>
  <si>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</si>
  <si>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</si>
  <si>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</si>
  <si>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</si>
  <si>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</si>
  <si>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</si>
  <si>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</si>
  <si>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</si>
  <si>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</si>
  <si>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</si>
  <si>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</si>
  <si>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</si>
  <si>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</si>
  <si>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</si>
  <si>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</si>
  <si>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</si>
  <si>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</si>
  <si>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</si>
  <si>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</si>
  <si>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</si>
  <si>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</si>
  <si>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</si>
  <si>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</si>
  <si>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</si>
  <si>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</si>
  <si>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</si>
  <si>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</si>
  <si>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</si>
  <si>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</si>
  <si>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</si>
  <si>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</si>
  <si>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</si>
  <si>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</si>
  <si>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</si>
  <si>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</si>
  <si>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</si>
  <si>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</si>
  <si>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</si>
  <si>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</si>
  <si>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</si>
  <si>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</si>
  <si>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</si>
  <si>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</si>
  <si>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</si>
  <si>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</si>
  <si>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</si>
  <si>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</si>
  <si>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</si>
  <si>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</si>
  <si>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</si>
  <si>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</si>
  <si>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</si>
  <si>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</si>
  <si>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</si>
  <si>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</si>
  <si>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</si>
  <si>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</si>
  <si>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</si>
  <si>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</si>
  <si>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</si>
  <si>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</si>
  <si>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</si>
  <si>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</si>
  <si>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</si>
  <si>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</si>
  <si>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</si>
  <si>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</si>
  <si>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</si>
  <si>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</si>
  <si>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</si>
  <si>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</si>
  <si>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</si>
  <si>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</si>
  <si>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</si>
  <si>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</si>
  <si>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</si>
  <si>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</si>
  <si>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</si>
  <si>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</si>
  <si>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</si>
  <si>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</si>
  <si>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</si>
  <si>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</si>
  <si>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</si>
  <si>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</si>
  <si>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</si>
  <si>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</si>
  <si>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</si>
  <si>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</si>
  <si>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</si>
  <si>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</si>
  <si>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</si>
  <si>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</si>
  <si>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</si>
  <si>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</si>
  <si>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</si>
  <si>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</si>
  <si>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</si>
  <si>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</si>
  <si>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</si>
  <si>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</si>
  <si>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</si>
  <si>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</si>
  <si>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</si>
  <si>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</si>
  <si>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</si>
  <si>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</si>
  <si>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</si>
  <si>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</si>
  <si>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</si>
  <si>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</si>
  <si>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</si>
  <si>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</si>
  <si>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</si>
  <si>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</si>
  <si>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</si>
  <si>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</si>
  <si>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</si>
  <si>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</si>
  <si>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</si>
  <si>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</si>
  <si>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</si>
  <si>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</si>
  <si>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</si>
  <si>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</si>
  <si>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</si>
  <si>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</si>
  <si>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</si>
  <si>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</si>
  <si>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</si>
  <si>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</si>
  <si>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</si>
  <si>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</si>
  <si>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</si>
  <si>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</si>
  <si>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</si>
  <si>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</si>
  <si>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</si>
  <si>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</si>
  <si>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</si>
  <si>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</si>
  <si>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</si>
  <si>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</si>
  <si>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</si>
  <si>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</si>
  <si>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</si>
  <si>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</si>
  <si>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</si>
  <si>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</si>
  <si>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</si>
  <si>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</si>
  <si>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</si>
  <si>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</si>
  <si>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</si>
  <si>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</si>
  <si>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</si>
  <si>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</si>
  <si>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</si>
  <si>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</si>
  <si>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</si>
  <si>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</si>
  <si>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</si>
  <si>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</si>
  <si>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</si>
  <si>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</si>
  <si>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</si>
  <si>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</si>
  <si>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</si>
  <si>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</si>
  <si>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</si>
  <si>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</si>
  <si>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</si>
  <si>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</si>
  <si>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</si>
  <si>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</si>
  <si>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</si>
  <si>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</si>
  <si>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</si>
  <si>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</si>
  <si>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</si>
  <si>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</si>
  <si>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</si>
  <si>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</si>
  <si>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</si>
  <si>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</si>
  <si>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</si>
  <si>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</si>
  <si>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</si>
  <si>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</si>
  <si>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</si>
  <si>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</si>
  <si>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</si>
  <si>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</si>
  <si>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</si>
  <si>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</si>
  <si>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</si>
  <si>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</si>
  <si>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</si>
  <si>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</si>
  <si>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</si>
  <si>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</si>
  <si>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</si>
  <si>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</si>
  <si>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</si>
  <si>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</si>
  <si>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</si>
  <si>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</si>
  <si>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</si>
  <si>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</si>
  <si>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</si>
  <si>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</si>
  <si>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</si>
  <si>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</si>
  <si>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</si>
  <si>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</si>
  <si>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</si>
  <si>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</si>
  <si>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</si>
  <si>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</si>
  <si>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</si>
  <si>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</si>
  <si>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</si>
  <si>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</si>
  <si>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</si>
  <si>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</si>
  <si>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</si>
  <si>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</si>
  <si>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</si>
  <si>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</si>
  <si>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</si>
  <si>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</si>
  <si>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</si>
  <si>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</si>
  <si>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</si>
  <si>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</si>
  <si>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</si>
  <si>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</si>
  <si>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</si>
  <si>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</si>
  <si>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</si>
  <si>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</si>
  <si>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</si>
  <si>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</si>
  <si>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</si>
  <si>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</si>
  <si>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</si>
  <si>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</si>
  <si>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</si>
  <si>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</si>
  <si>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</si>
  <si>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</si>
  <si>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</si>
  <si>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</si>
  <si>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</si>
  <si>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</si>
  <si>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</si>
  <si>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</si>
  <si>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</si>
  <si>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</si>
  <si>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</si>
  <si>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</si>
  <si>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</si>
  <si>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</si>
  <si>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</si>
  <si>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</si>
  <si>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</si>
  <si>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</si>
  <si>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</si>
  <si>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</si>
  <si>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</si>
  <si>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</si>
  <si>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</si>
  <si>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</si>
  <si>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</si>
  <si>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</si>
  <si>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</si>
  <si>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</si>
  <si>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</si>
  <si>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</si>
  <si>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</si>
  <si>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</si>
  <si>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</si>
  <si>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</si>
  <si>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</si>
  <si>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</si>
  <si>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</si>
  <si>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</si>
  <si>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</si>
  <si>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</si>
  <si>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</si>
  <si>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</si>
  <si>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</si>
  <si>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</si>
  <si>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</si>
  <si>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</si>
  <si>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</si>
  <si>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</si>
  <si>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</si>
  <si>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</si>
  <si>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</si>
  <si>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</si>
  <si>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</si>
  <si>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</si>
  <si>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</si>
  <si>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</si>
  <si>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</si>
  <si>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</si>
  <si>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</si>
  <si>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</si>
  <si>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</si>
  <si>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</si>
  <si>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</si>
  <si>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</si>
  <si>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</si>
  <si>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</si>
  <si>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</si>
  <si>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</si>
  <si>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</si>
  <si>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</si>
  <si>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</si>
  <si>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</si>
  <si>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</si>
  <si>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</si>
  <si>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</si>
  <si>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</si>
  <si>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</si>
  <si>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</si>
  <si>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</si>
  <si>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</si>
  <si>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</si>
  <si>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</si>
  <si>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</si>
  <si>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</si>
  <si>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</si>
  <si>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</si>
  <si>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</si>
  <si>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</si>
  <si>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</si>
  <si>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</si>
  <si>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</si>
  <si>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</si>
  <si>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</si>
  <si>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</si>
  <si>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</si>
  <si>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</si>
  <si>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</si>
  <si>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</si>
  <si>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</si>
  <si>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</si>
  <si>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</si>
  <si>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</si>
  <si>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</si>
  <si>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</si>
  <si>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</si>
  <si>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</si>
  <si>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</si>
  <si>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</si>
  <si>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</si>
  <si>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</si>
  <si>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</si>
  <si>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</si>
  <si>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</si>
  <si>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</si>
  <si>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</si>
  <si>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</si>
  <si>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</si>
  <si>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</si>
  <si>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</si>
  <si>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</si>
  <si>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</si>
  <si>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</si>
  <si>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</si>
  <si>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</si>
  <si>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</si>
  <si>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</si>
  <si>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</si>
  <si>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</si>
  <si>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</si>
  <si>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</si>
  <si>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</si>
  <si>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</si>
  <si>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</si>
  <si>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</si>
  <si>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</si>
  <si>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</si>
  <si>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</si>
  <si>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</si>
  <si>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</si>
  <si>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</si>
  <si>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</si>
  <si>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</si>
  <si>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</si>
  <si>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</si>
  <si>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</si>
  <si>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</si>
  <si>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</si>
  <si>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</si>
  <si>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</si>
  <si>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</si>
  <si>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</si>
  <si>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</si>
  <si>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</si>
  <si>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</si>
  <si>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</si>
  <si>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</si>
  <si>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</si>
  <si>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</si>
  <si>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</si>
  <si>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</si>
  <si>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</si>
  <si>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</si>
  <si>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</si>
  <si>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</si>
  <si>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</si>
  <si>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</si>
  <si>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</si>
  <si>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</si>
  <si>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</si>
  <si>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</si>
  <si>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</si>
  <si>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</si>
  <si>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</si>
  <si>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</si>
  <si>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</si>
  <si>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</si>
  <si>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</si>
  <si>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</si>
  <si>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</si>
  <si>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</si>
  <si>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</si>
  <si>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</si>
  <si>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</si>
  <si>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</si>
  <si>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</si>
  <si>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</si>
  <si>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</si>
  <si>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</si>
  <si>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</si>
  <si>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</si>
  <si>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</si>
  <si>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</si>
  <si>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</si>
  <si>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</si>
  <si>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</si>
  <si>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</si>
  <si>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</si>
  <si>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</si>
  <si>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</si>
  <si>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</si>
  <si>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</si>
  <si>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</si>
  <si>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</si>
  <si>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</si>
  <si>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</si>
  <si>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</si>
  <si>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</si>
  <si>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</si>
  <si>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</si>
  <si>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</si>
  <si>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</si>
  <si>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</si>
  <si>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</si>
  <si>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</si>
  <si>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</si>
  <si>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</si>
  <si>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</si>
  <si>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</si>
  <si>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</si>
  <si>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</si>
  <si>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</si>
  <si>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</si>
  <si>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</si>
  <si>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</si>
  <si>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</si>
  <si>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</si>
  <si>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</si>
  <si>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</si>
  <si>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</si>
  <si>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</si>
  <si>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</si>
  <si>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</si>
  <si>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</si>
  <si>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</si>
  <si>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</si>
  <si>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</si>
  <si>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</si>
  <si>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</si>
  <si>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</si>
  <si>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</si>
  <si>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</si>
  <si>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</si>
  <si>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</si>
  <si>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</si>
  <si>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</si>
  <si>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</si>
  <si>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</si>
  <si>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</si>
  <si>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</si>
  <si>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</si>
  <si>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</si>
  <si>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</si>
  <si>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</si>
  <si>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</si>
  <si>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</si>
  <si>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</si>
  <si>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</si>
  <si>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</si>
  <si>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</si>
  <si>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</si>
  <si>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</si>
  <si>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</si>
  <si>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</si>
  <si>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</si>
  <si>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</si>
  <si>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</si>
  <si>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</si>
  <si>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</si>
  <si>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</si>
  <si>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</si>
  <si>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</si>
  <si>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</si>
  <si>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</si>
  <si>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</si>
  <si>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</si>
  <si>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</si>
  <si>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</si>
  <si>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</si>
  <si>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</si>
  <si>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</si>
  <si>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</si>
  <si>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</si>
  <si>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</si>
  <si>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</si>
  <si>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</si>
  <si>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</si>
  <si>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</si>
  <si>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</si>
  <si>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</si>
  <si>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</si>
  <si>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</si>
  <si>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</si>
  <si>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</si>
  <si>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</si>
  <si>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</si>
  <si>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</si>
  <si>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</si>
  <si>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</si>
  <si>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</si>
  <si>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</si>
  <si>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</si>
  <si>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</si>
  <si>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</si>
  <si>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</si>
  <si>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</si>
  <si>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</si>
  <si>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</si>
  <si>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</si>
  <si>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</si>
  <si>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</si>
  <si>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</si>
  <si>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</si>
  <si>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</si>
  <si>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</si>
  <si>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</si>
  <si>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</si>
  <si>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</si>
  <si>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</si>
  <si>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</si>
  <si>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</si>
  <si>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</si>
  <si>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</si>
  <si>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</si>
  <si>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</si>
  <si>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</si>
  <si>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</si>
  <si>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</si>
  <si>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</si>
  <si>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</si>
  <si>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</si>
  <si>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</si>
  <si>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</si>
  <si>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</si>
  <si>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</si>
  <si>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</si>
  <si>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</si>
  <si>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</si>
  <si>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</si>
  <si>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</si>
  <si>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</si>
  <si>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</si>
  <si>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</si>
  <si>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</si>
  <si>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</si>
  <si>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</si>
  <si>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</si>
  <si>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</si>
  <si>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</si>
  <si>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</si>
  <si>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</si>
  <si>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</si>
  <si>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</si>
  <si>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</si>
  <si>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</si>
  <si>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</si>
  <si>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</si>
  <si>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</si>
  <si>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</si>
  <si>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</si>
  <si>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</si>
  <si>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</si>
  <si>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</si>
  <si>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</si>
  <si>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</si>
  <si>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</si>
  <si>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</si>
  <si>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</si>
  <si>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</si>
  <si>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</si>
  <si>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</si>
  <si>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</si>
  <si>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</si>
  <si>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</si>
  <si>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</si>
  <si>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</si>
  <si>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</si>
  <si>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</si>
  <si>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</si>
  <si>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</si>
  <si>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</si>
  <si>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</si>
  <si>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</si>
  <si>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</si>
  <si>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</si>
  <si>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</si>
  <si>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</si>
  <si>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</si>
  <si>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</si>
  <si>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</si>
  <si>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</si>
  <si>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</si>
  <si>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</si>
  <si>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</si>
  <si>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</si>
  <si>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</si>
  <si>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</si>
  <si>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</si>
  <si>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</si>
  <si>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</si>
  <si>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</si>
  <si>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</si>
  <si>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</si>
  <si>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</si>
  <si>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</si>
  <si>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</si>
  <si>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</si>
  <si>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</si>
  <si>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</si>
  <si>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</si>
  <si>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</si>
  <si>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</si>
  <si>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</si>
  <si>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</si>
  <si>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</si>
  <si>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</si>
  <si>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</si>
  <si>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</si>
  <si>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</si>
  <si>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</si>
  <si>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</si>
  <si>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</si>
  <si>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</si>
  <si>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</si>
  <si>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</si>
  <si>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</si>
  <si>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</si>
  <si>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</si>
  <si>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</si>
  <si>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</si>
  <si>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</si>
  <si>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</si>
  <si>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</si>
  <si>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</si>
  <si>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</si>
  <si>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</si>
  <si>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</si>
  <si>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</si>
  <si>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</si>
  <si>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</si>
  <si>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</si>
  <si>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</si>
  <si>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</si>
  <si>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</si>
  <si>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</si>
  <si>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</si>
  <si>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</si>
  <si>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</si>
  <si>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</si>
  <si>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</si>
  <si>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</si>
  <si>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</si>
  <si>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</si>
  <si>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</si>
  <si>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</si>
  <si>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</si>
  <si>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</si>
  <si>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</si>
  <si>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</si>
  <si>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</si>
  <si>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</si>
  <si>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</si>
  <si>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</si>
  <si>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</si>
  <si>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</si>
  <si>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</si>
  <si>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</si>
  <si>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</si>
  <si>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</si>
  <si>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</si>
  <si>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</si>
  <si>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</si>
  <si>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</si>
  <si>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</si>
  <si>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</si>
  <si>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</si>
  <si>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</si>
  <si>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</si>
  <si>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</si>
  <si>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</si>
  <si>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</si>
  <si>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</si>
  <si>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</si>
  <si>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</si>
  <si>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</si>
  <si>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</si>
  <si>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</si>
  <si>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</si>
  <si>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</si>
  <si>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</si>
  <si>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</si>
  <si>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</si>
  <si>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</si>
  <si>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</si>
  <si>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</si>
  <si>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</si>
  <si>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</si>
  <si>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</si>
  <si>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</si>
  <si>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</si>
  <si>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</si>
  <si>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</si>
  <si>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</si>
  <si>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</si>
  <si>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</si>
  <si>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</si>
  <si>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</si>
  <si>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</si>
  <si>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</si>
  <si>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</si>
  <si>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</si>
  <si>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</si>
  <si>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</si>
  <si>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</si>
  <si>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</si>
  <si>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</si>
  <si>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</si>
  <si>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</si>
  <si>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</si>
  <si>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</si>
  <si>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</si>
  <si>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</si>
  <si>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</si>
  <si>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</si>
  <si>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</si>
  <si>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</si>
  <si>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</si>
  <si>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</si>
  <si>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</si>
  <si>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</si>
  <si>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</si>
  <si>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</si>
  <si>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</si>
  <si>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</si>
  <si>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</si>
  <si>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</si>
  <si>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</si>
  <si>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</si>
  <si>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</si>
  <si>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</si>
  <si>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</si>
  <si>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</si>
  <si>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</si>
  <si>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</si>
  <si>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</si>
  <si>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</si>
  <si>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</si>
  <si>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</si>
  <si>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</si>
  <si>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</si>
  <si>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</si>
  <si>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</si>
  <si>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</si>
  <si>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</si>
  <si>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</si>
  <si>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</si>
  <si>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</si>
  <si>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</si>
  <si>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</si>
  <si>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</si>
  <si>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</si>
  <si>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</si>
  <si>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</si>
  <si>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</si>
  <si>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</si>
  <si>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</si>
  <si>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</si>
  <si>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</si>
  <si>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</si>
  <si>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</si>
  <si>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</si>
  <si>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</si>
  <si>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</si>
  <si>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</si>
  <si>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</si>
  <si>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</si>
  <si>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</si>
  <si>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</si>
  <si>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</si>
  <si>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</si>
  <si>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</si>
  <si>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</si>
  <si>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</si>
  <si>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</si>
  <si>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</si>
  <si>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</si>
  <si>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</si>
  <si>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</si>
  <si>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</si>
  <si>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</si>
  <si>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</si>
  <si>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</si>
  <si>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</si>
  <si>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</si>
  <si>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</si>
  <si>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</si>
  <si>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</si>
  <si>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</si>
  <si>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</si>
  <si>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</si>
  <si>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</si>
  <si>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</si>
  <si>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</si>
  <si>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</si>
  <si>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</si>
  <si>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</si>
  <si>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</si>
  <si>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</si>
  <si>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</si>
  <si>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</si>
  <si>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</si>
  <si>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</si>
  <si>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</si>
  <si>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</si>
  <si>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</si>
  <si>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</si>
  <si>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</si>
  <si>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</si>
  <si>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</si>
  <si>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</si>
  <si>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</si>
  <si>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</si>
  <si>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</si>
  <si>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</si>
  <si>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</si>
  <si>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</si>
  <si>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</si>
  <si>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</si>
  <si>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</si>
  <si>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</si>
  <si>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</si>
  <si>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</si>
  <si>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</si>
  <si>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</si>
  <si>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</si>
  <si>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</si>
  <si>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</si>
  <si>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</si>
  <si>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</si>
  <si>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</si>
  <si>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</si>
  <si>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</si>
  <si>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</si>
  <si>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</si>
  <si>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</si>
  <si>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</si>
  <si>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</si>
  <si>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</si>
  <si>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</si>
  <si>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</si>
  <si>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</si>
  <si>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</si>
  <si>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</si>
  <si>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</si>
  <si>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</si>
  <si>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</si>
  <si>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</si>
  <si>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</si>
  <si>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</si>
  <si>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</si>
  <si>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</si>
  <si>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</si>
  <si>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</si>
  <si>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</si>
  <si>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</si>
  <si>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</si>
  <si>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</si>
  <si>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</si>
  <si>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</si>
  <si>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</si>
  <si>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</si>
  <si>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</si>
  <si>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</si>
  <si>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</si>
  <si>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</si>
  <si>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</si>
  <si>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</si>
  <si>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</si>
  <si>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</si>
  <si>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</si>
  <si>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</si>
  <si>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</si>
  <si>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</si>
  <si>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</si>
  <si>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</si>
  <si>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</si>
  <si>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</si>
  <si>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</si>
  <si>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</si>
  <si>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</si>
  <si>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</si>
  <si>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</si>
  <si>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</si>
  <si>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</si>
  <si>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</si>
  <si>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</si>
  <si>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</si>
  <si>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</si>
  <si>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</si>
  <si>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</si>
  <si>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</si>
  <si>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</si>
  <si>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</si>
  <si>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</si>
  <si>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</si>
  <si>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</si>
  <si>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</si>
  <si>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</si>
  <si>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</si>
  <si>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</si>
  <si>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</si>
  <si>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</si>
  <si>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</si>
  <si>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</si>
  <si>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</si>
  <si>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</si>
  <si>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</si>
  <si>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</si>
  <si>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</si>
  <si>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</si>
  <si>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</si>
  <si>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</si>
  <si>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</si>
  <si>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</si>
  <si>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</si>
  <si>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</si>
  <si>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</si>
  <si>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</si>
  <si>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</si>
  <si>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</si>
  <si>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</si>
  <si>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</si>
  <si>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</si>
  <si>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</si>
  <si>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</si>
  <si>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</si>
  <si>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</si>
  <si>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</si>
  <si>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</si>
  <si>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</si>
  <si>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</si>
  <si>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</si>
  <si>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</si>
  <si>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</si>
  <si>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</si>
  <si>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</si>
  <si>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</si>
  <si>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</si>
  <si>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</si>
  <si>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</si>
  <si>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</si>
  <si>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</si>
  <si>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</si>
  <si>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</si>
  <si>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</si>
  <si>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</si>
  <si>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</si>
  <si>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</si>
  <si>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</si>
  <si>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</si>
  <si>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</si>
  <si>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</si>
  <si>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</si>
  <si>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</si>
  <si>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</si>
  <si>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</si>
  <si>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</si>
  <si>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</si>
  <si>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</si>
  <si>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</si>
  <si>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</si>
  <si>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</si>
  <si>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</si>
  <si>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</si>
  <si>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</si>
  <si>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</si>
  <si>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</si>
  <si>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</si>
  <si>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</si>
  <si>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</si>
  <si>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</si>
  <si>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</si>
  <si>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</si>
  <si>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</si>
  <si>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</si>
  <si>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</si>
  <si>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</si>
  <si>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</si>
  <si>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</si>
  <si>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</si>
  <si>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</si>
  <si>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</si>
  <si>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</si>
  <si>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</si>
  <si>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</si>
  <si>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</si>
  <si>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</si>
  <si>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</si>
  <si>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</si>
  <si>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</si>
  <si>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</si>
  <si>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</si>
  <si>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</si>
  <si>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</si>
  <si>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</si>
  <si>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</si>
  <si>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</si>
  <si>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</si>
  <si>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</si>
  <si>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</si>
  <si>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</si>
  <si>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</si>
  <si>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</si>
  <si>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</si>
  <si>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</si>
  <si>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</si>
  <si>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</si>
  <si>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</si>
  <si>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</si>
  <si>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</si>
  <si>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</si>
  <si>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</si>
  <si>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</si>
  <si>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</si>
  <si>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</si>
  <si>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</si>
  <si>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</si>
  <si>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</si>
  <si>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</si>
  <si>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</si>
  <si>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</si>
  <si>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</si>
  <si>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</si>
  <si>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</si>
  <si>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</si>
  <si>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</si>
  <si>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</si>
  <si>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</si>
  <si>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</si>
  <si>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</si>
  <si>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</si>
  <si>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</si>
  <si>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</si>
  <si>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</si>
  <si>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</si>
  <si>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</si>
  <si>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</si>
  <si>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</si>
  <si>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</si>
  <si>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</si>
  <si>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</si>
  <si>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</si>
  <si>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</si>
  <si>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</si>
  <si>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</si>
  <si>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</si>
  <si>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</si>
  <si>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</si>
  <si>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</si>
  <si>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</si>
  <si>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</si>
  <si>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</si>
  <si>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</si>
  <si>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</si>
  <si>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</si>
  <si>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</si>
  <si>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</si>
  <si>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</si>
  <si>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</si>
  <si>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</si>
  <si>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</si>
  <si>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</si>
  <si>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</si>
  <si>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</si>
  <si>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</si>
  <si>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</si>
  <si>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</si>
  <si>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</si>
  <si>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</si>
  <si>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</si>
  <si>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</si>
  <si>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</si>
  <si>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</si>
  <si>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</si>
  <si>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</si>
  <si>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</si>
  <si>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</si>
  <si>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</si>
  <si>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</si>
  <si>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</si>
  <si>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</si>
  <si>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</si>
  <si>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</si>
  <si>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</si>
  <si>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</si>
  <si>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</si>
  <si>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</si>
  <si>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</si>
  <si>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</si>
  <si>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</si>
  <si>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</si>
  <si>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</si>
  <si>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</si>
  <si>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</si>
  <si>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</si>
  <si>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</si>
  <si>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</si>
  <si>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</si>
  <si>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</si>
  <si>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</si>
  <si>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</si>
  <si>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</si>
  <si>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</si>
  <si>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</si>
  <si>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</si>
  <si>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</si>
  <si>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</si>
  <si>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</si>
  <si>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</si>
  <si>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</si>
  <si>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</si>
  <si>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</si>
  <si>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</si>
  <si>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</si>
  <si>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</si>
  <si>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</si>
  <si>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</si>
  <si>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</si>
  <si>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</si>
  <si>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</si>
  <si>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</si>
  <si>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</si>
  <si>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</si>
  <si>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</si>
  <si>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</si>
  <si>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</si>
  <si>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</si>
  <si>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</si>
  <si>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</si>
  <si>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</si>
  <si>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</si>
  <si>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</si>
  <si>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</si>
  <si>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</si>
  <si>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</si>
  <si>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</si>
  <si>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</si>
  <si>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</si>
  <si>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</si>
  <si>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</si>
  <si>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</si>
  <si>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</si>
  <si>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</si>
  <si>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</si>
  <si>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</si>
  <si>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</si>
  <si>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</si>
  <si>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</si>
  <si>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</si>
  <si>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</si>
  <si>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</si>
  <si>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</si>
  <si>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</si>
  <si>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</si>
  <si>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</si>
  <si>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</si>
  <si>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</si>
  <si>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</si>
  <si>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</si>
  <si>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</si>
  <si>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</si>
  <si>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</si>
  <si>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</si>
  <si>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</si>
  <si>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</si>
  <si>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</si>
  <si>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</si>
  <si>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</si>
  <si>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</si>
  <si>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</si>
  <si>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</si>
  <si>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</si>
  <si>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</si>
  <si>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</si>
  <si>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</si>
  <si>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</si>
  <si>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</si>
  <si>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</si>
  <si>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</si>
  <si>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</si>
  <si>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</si>
  <si>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</si>
  <si>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</si>
  <si>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</si>
  <si>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</si>
  <si>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</si>
  <si>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</si>
  <si>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</si>
  <si>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</si>
  <si>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</si>
  <si>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</si>
  <si>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</si>
  <si>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</si>
  <si>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</si>
  <si>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</si>
  <si>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</si>
  <si>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</si>
  <si>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</si>
  <si>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</si>
  <si>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</si>
  <si>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</si>
  <si>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</si>
  <si>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</si>
  <si>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</si>
  <si>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</si>
  <si>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</si>
  <si>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</si>
  <si>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</si>
  <si>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</si>
  <si>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</si>
  <si>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</si>
  <si>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</si>
  <si>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</si>
  <si>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</si>
  <si>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</si>
  <si>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</si>
  <si>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</si>
  <si>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</si>
  <si>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</si>
  <si>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</si>
  <si>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</si>
  <si>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</si>
  <si>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</si>
  <si>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</si>
  <si>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</si>
  <si>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</si>
  <si>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</si>
  <si>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</si>
  <si>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</si>
  <si>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</si>
  <si>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</si>
  <si>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</si>
  <si>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</si>
  <si>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</si>
  <si>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</si>
  <si>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</si>
  <si>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</si>
  <si>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</si>
  <si>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</si>
  <si>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</si>
  <si>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</si>
  <si>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</si>
  <si>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</si>
  <si>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</si>
  <si>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</si>
  <si>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</si>
  <si>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</si>
  <si>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</si>
  <si>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</si>
  <si>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</si>
  <si>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</si>
  <si>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</si>
  <si>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</si>
  <si>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</si>
  <si>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</si>
  <si>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</si>
  <si>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</si>
  <si>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</si>
  <si>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</si>
  <si>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</si>
  <si>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</si>
  <si>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</si>
  <si>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</si>
  <si>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</si>
  <si>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</si>
  <si>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</si>
  <si>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</si>
  <si>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</si>
  <si>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</si>
  <si>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</si>
  <si>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</si>
  <si>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</si>
  <si>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</si>
  <si>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</si>
  <si>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</si>
  <si>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</si>
  <si>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</si>
  <si>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</si>
  <si>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</si>
  <si>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</si>
  <si>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</si>
  <si>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</si>
  <si>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</si>
  <si>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</si>
  <si>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</si>
  <si>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</si>
  <si>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</si>
  <si>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</si>
  <si>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</si>
  <si>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</si>
  <si>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</si>
  <si>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</si>
  <si>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</si>
  <si>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</si>
  <si>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</si>
  <si>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</si>
  <si>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</si>
  <si>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</si>
  <si>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</si>
  <si>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</si>
  <si>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</si>
  <si>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</si>
  <si>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</si>
  <si>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</si>
  <si>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</si>
  <si>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</si>
  <si>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</si>
  <si>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</si>
  <si>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</si>
  <si>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</si>
  <si>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</si>
  <si>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</si>
  <si>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</si>
  <si>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</si>
  <si>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</si>
  <si>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</si>
  <si>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</si>
  <si>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</si>
  <si>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</si>
  <si>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</si>
  <si>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</si>
  <si>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</si>
  <si>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</si>
  <si>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</si>
  <si>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</si>
  <si>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</si>
  <si>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</si>
  <si>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</si>
  <si>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</si>
  <si>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</si>
  <si>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</si>
  <si>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</si>
  <si>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</si>
  <si>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</si>
  <si>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</si>
  <si>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</si>
  <si>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</si>
  <si>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</si>
  <si>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</si>
  <si>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</si>
  <si>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</si>
  <si>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</si>
  <si>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</si>
  <si>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</si>
  <si>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</si>
  <si>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</si>
  <si>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</si>
  <si>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</si>
  <si>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</si>
  <si>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</si>
  <si>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</si>
  <si>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</si>
  <si>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</si>
  <si>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</si>
  <si>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</si>
  <si>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</si>
  <si>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</si>
  <si>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</si>
  <si>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</si>
  <si>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</si>
  <si>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</si>
  <si>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</si>
  <si>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</si>
  <si>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</si>
  <si>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</si>
  <si>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</si>
  <si>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</si>
  <si>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</si>
  <si>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</si>
  <si>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</si>
  <si>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</si>
  <si>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</si>
  <si>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</si>
  <si>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</si>
  <si>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</si>
  <si>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</si>
  <si>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</si>
  <si>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</si>
  <si>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</si>
  <si>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</si>
  <si>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</si>
  <si>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</si>
  <si>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</si>
  <si>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</si>
  <si>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</si>
  <si>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</si>
  <si>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</si>
  <si>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</si>
  <si>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</si>
  <si>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</si>
  <si>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</si>
  <si>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</si>
  <si>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</si>
  <si>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</si>
  <si>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</si>
  <si>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</si>
  <si>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</si>
  <si>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</si>
  <si>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</si>
  <si>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</si>
  <si>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</si>
  <si>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</si>
  <si>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</si>
  <si>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</si>
  <si>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</si>
  <si>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</si>
  <si>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</si>
  <si>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</si>
  <si>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</si>
  <si>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</si>
  <si>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</si>
  <si>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</si>
  <si>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</si>
  <si>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</si>
  <si>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</si>
  <si>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</si>
  <si>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</si>
  <si>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</si>
  <si>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</si>
  <si>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</si>
  <si>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</si>
  <si>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</si>
  <si>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</si>
  <si>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</si>
  <si>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</si>
  <si>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</si>
  <si>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</si>
  <si>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</si>
  <si>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</si>
  <si>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</si>
  <si>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</si>
  <si>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</si>
  <si>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</si>
  <si>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</si>
  <si>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</si>
  <si>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</si>
  <si>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</si>
  <si>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</si>
  <si>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</si>
  <si>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</si>
  <si>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</si>
  <si>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</si>
  <si>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</si>
  <si>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</si>
  <si>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</si>
  <si>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</si>
  <si>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</si>
  <si>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</si>
  <si>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</si>
  <si>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</si>
  <si>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</si>
  <si>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</si>
  <si>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</si>
  <si>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</si>
  <si>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</si>
  <si>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</si>
  <si>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</si>
  <si>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</si>
  <si>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</si>
  <si>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</si>
  <si>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</si>
  <si>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</si>
  <si>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</si>
  <si>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</si>
  <si>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</si>
  <si>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</si>
  <si>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</si>
  <si>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</si>
  <si>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</si>
  <si>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</si>
  <si>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</si>
  <si>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</si>
  <si>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</si>
  <si>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</si>
  <si>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</si>
  <si>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</si>
  <si>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</si>
  <si>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</si>
  <si>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</si>
  <si>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</si>
  <si>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</si>
  <si>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</si>
  <si>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</si>
  <si>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</si>
  <si>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</si>
  <si>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</si>
  <si>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</si>
  <si>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</si>
  <si>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</si>
  <si>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</si>
  <si>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</si>
  <si>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</si>
  <si>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</si>
  <si>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</si>
  <si>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</si>
  <si>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</si>
  <si>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</si>
  <si>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</si>
  <si>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</si>
  <si>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</si>
  <si>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</si>
  <si>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</si>
  <si>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</si>
  <si>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</si>
  <si>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</si>
  <si>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</si>
  <si>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</si>
  <si>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</si>
  <si>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</si>
  <si>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</si>
  <si>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</si>
  <si>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</si>
  <si>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</si>
  <si>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</si>
  <si>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</si>
  <si>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</si>
  <si>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</si>
  <si>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</si>
  <si>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</si>
  <si>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</si>
  <si>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</si>
  <si>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</si>
  <si>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</si>
  <si>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</si>
  <si>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</si>
  <si>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</si>
  <si>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</si>
  <si>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</si>
  <si>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</si>
  <si>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</si>
  <si>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</si>
  <si>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</si>
  <si>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</si>
  <si>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</si>
  <si>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</si>
  <si>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</si>
  <si>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</si>
  <si>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</si>
  <si>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</si>
  <si>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</si>
  <si>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</si>
  <si>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</si>
  <si>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</si>
  <si>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</si>
  <si>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</si>
  <si>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</si>
  <si>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</si>
  <si>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</si>
  <si>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</si>
  <si>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</si>
  <si>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</si>
  <si>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</si>
  <si>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</si>
  <si>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</si>
  <si>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</si>
  <si>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</si>
  <si>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</si>
  <si>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</si>
  <si>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</si>
  <si>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</si>
  <si>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</si>
  <si>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</si>
  <si>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</si>
  <si>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</si>
  <si>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</si>
  <si>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</si>
  <si>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</si>
  <si>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</si>
  <si>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</si>
  <si>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</si>
  <si>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</si>
  <si>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</si>
  <si>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</si>
  <si>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</si>
  <si>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</si>
  <si>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</si>
  <si>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</si>
  <si>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</si>
  <si>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</si>
  <si>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</si>
  <si>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</si>
  <si>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</si>
  <si>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</si>
  <si>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</si>
  <si>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</si>
  <si>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</si>
  <si>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</si>
  <si>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</si>
  <si>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</si>
  <si>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</si>
  <si>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</si>
  <si>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</si>
  <si>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</si>
  <si>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</si>
  <si>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</si>
  <si>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</si>
  <si>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</si>
  <si>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</si>
  <si>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</si>
  <si>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</si>
  <si>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</si>
  <si>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</si>
  <si>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</si>
  <si>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</si>
  <si>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</si>
  <si>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</si>
  <si>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</si>
  <si>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</si>
  <si>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</si>
  <si>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</si>
  <si>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</si>
  <si>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</si>
  <si>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</si>
  <si>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</si>
  <si>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</si>
  <si>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</si>
  <si>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</si>
  <si>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</si>
  <si>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</si>
  <si>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</si>
  <si>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</si>
  <si>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</si>
  <si>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</si>
  <si>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</si>
  <si>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</si>
  <si>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</si>
  <si>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</si>
  <si>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</si>
  <si>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</si>
  <si>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</si>
  <si>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</si>
  <si>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</si>
  <si>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</si>
  <si>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</si>
  <si>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</si>
  <si>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</si>
  <si>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</si>
  <si>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</si>
  <si>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</si>
  <si>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</si>
  <si>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</si>
  <si>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</si>
  <si>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</si>
  <si>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</si>
  <si>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</si>
  <si>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</si>
  <si>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</si>
  <si>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</si>
  <si>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</si>
  <si>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</si>
  <si>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</si>
  <si>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</si>
  <si>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</si>
  <si>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</si>
  <si>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</si>
  <si>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</si>
  <si>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</si>
  <si>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</si>
  <si>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</si>
  <si>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</si>
  <si>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</si>
  <si>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</si>
  <si>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</si>
  <si>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</si>
  <si>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</si>
  <si>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</si>
  <si>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</si>
  <si>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</si>
  <si>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</si>
  <si>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</si>
  <si>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</si>
  <si>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</si>
  <si>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</si>
  <si>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</si>
  <si>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</si>
  <si>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</si>
  <si>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</si>
  <si>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</si>
  <si>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</si>
  <si>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</si>
  <si>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</si>
  <si>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</si>
  <si>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</si>
  <si>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</si>
  <si>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</si>
  <si>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</si>
  <si>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</si>
  <si>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</si>
  <si>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</si>
  <si>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</si>
  <si>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</si>
  <si>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</si>
  <si>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</si>
  <si>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</si>
  <si>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</si>
  <si>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</si>
  <si>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</si>
  <si>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</si>
  <si>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</si>
  <si>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</si>
  <si>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</si>
  <si>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</si>
  <si>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</si>
  <si>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</si>
  <si>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</si>
  <si>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</si>
  <si>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</si>
  <si>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</si>
  <si>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</si>
  <si>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</si>
  <si>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</si>
  <si>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</si>
  <si>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</si>
  <si>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</si>
  <si>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</si>
  <si>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</si>
  <si>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</si>
  <si>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</si>
  <si>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</si>
  <si>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</si>
  <si>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</si>
  <si>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</si>
  <si>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</si>
  <si>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</si>
  <si>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</si>
  <si>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</si>
  <si>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</si>
  <si>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</si>
  <si>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</si>
  <si>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</si>
  <si>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</si>
  <si>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</si>
  <si>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</si>
  <si>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</si>
  <si>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</si>
  <si>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</si>
  <si>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</si>
  <si>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</si>
  <si>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</si>
  <si>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</si>
  <si>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</si>
  <si>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</si>
  <si>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</si>
  <si>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</si>
  <si>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</si>
  <si>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</si>
  <si>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</si>
  <si>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</si>
  <si>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</si>
  <si>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</si>
  <si>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</si>
  <si>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</si>
  <si>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</si>
  <si>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</si>
  <si>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</si>
  <si>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</si>
  <si>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</si>
  <si>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</si>
  <si>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</si>
  <si>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</si>
  <si>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</si>
  <si>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</si>
  <si>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</si>
  <si>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</si>
  <si>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</si>
  <si>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</si>
  <si>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</si>
  <si>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</si>
  <si>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</si>
  <si>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</si>
  <si>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</si>
  <si>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</si>
  <si>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</si>
  <si>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</si>
  <si>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</si>
  <si>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</si>
  <si>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</si>
  <si>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</si>
  <si>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</si>
  <si>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</si>
  <si>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</si>
  <si>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</si>
  <si>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</si>
  <si>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</si>
  <si>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</si>
  <si>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</si>
  <si>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</si>
  <si>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</si>
  <si>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</si>
  <si>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</si>
  <si>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</si>
  <si>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</si>
  <si>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</si>
  <si>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</si>
  <si>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</si>
  <si>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</si>
  <si>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</si>
  <si>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</si>
  <si>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</si>
  <si>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</si>
  <si>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</si>
  <si>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</si>
  <si>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</si>
  <si>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</si>
  <si>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</si>
  <si>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</si>
  <si>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</si>
  <si>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</si>
  <si>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</si>
  <si>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</si>
  <si>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</si>
  <si>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</si>
  <si>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</si>
  <si>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</si>
  <si>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</si>
  <si>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</si>
  <si>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</si>
  <si>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</si>
  <si>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</si>
  <si>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</si>
  <si>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</si>
  <si>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</si>
  <si>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</si>
  <si>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</si>
  <si>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</si>
  <si>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</si>
  <si>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</si>
  <si>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</si>
  <si>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</si>
  <si>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</si>
  <si>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</si>
  <si>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</si>
  <si>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</si>
  <si>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</si>
  <si>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</si>
  <si>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</si>
  <si>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</si>
  <si>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</si>
  <si>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</si>
  <si>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</si>
  <si>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</si>
  <si>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</si>
  <si>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</si>
  <si>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</si>
  <si>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</si>
  <si>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</si>
  <si>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</si>
  <si>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</si>
  <si>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</si>
  <si>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</si>
  <si>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</si>
  <si>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</si>
  <si>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</si>
  <si>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</si>
  <si>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</si>
  <si>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</si>
  <si>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</si>
  <si>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</si>
  <si>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</si>
  <si>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</si>
  <si>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</si>
  <si>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</si>
  <si>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</si>
  <si>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</si>
  <si>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</si>
  <si>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</si>
  <si>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</si>
  <si>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</si>
  <si>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</si>
  <si>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</si>
  <si>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</si>
  <si>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</si>
  <si>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</si>
  <si>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</si>
  <si>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</si>
  <si>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</si>
  <si>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</si>
  <si>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</si>
  <si>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</si>
  <si>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</si>
  <si>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</si>
  <si>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</si>
  <si>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</si>
  <si>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</si>
  <si>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</si>
  <si>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</si>
  <si>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</si>
  <si>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</si>
  <si>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</si>
  <si>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</si>
  <si>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</si>
  <si>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</si>
  <si>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</si>
  <si>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</si>
  <si>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</si>
  <si>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</si>
  <si>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</si>
  <si>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</si>
  <si>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</si>
  <si>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</si>
  <si>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</si>
  <si>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</si>
  <si>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</si>
  <si>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</si>
  <si>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</si>
  <si>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</si>
  <si>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</si>
  <si>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</si>
  <si>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</si>
  <si>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</si>
  <si>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</si>
  <si>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</si>
  <si>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</si>
  <si>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</si>
  <si>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</si>
  <si>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</si>
  <si>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</si>
  <si>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</si>
  <si>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</si>
  <si>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</si>
  <si>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</si>
  <si>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</si>
  <si>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</si>
  <si>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</si>
  <si>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</si>
  <si>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</si>
  <si>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</si>
  <si>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</si>
  <si>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</si>
  <si>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</si>
  <si>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</si>
  <si>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</si>
  <si>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</si>
  <si>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</si>
  <si>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</si>
  <si>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</si>
  <si>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</si>
  <si>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</si>
  <si>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</si>
  <si>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</si>
  <si>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</si>
  <si>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</si>
  <si>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</si>
  <si>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</si>
  <si>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</si>
  <si>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</si>
  <si>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</si>
  <si>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</si>
  <si>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</si>
  <si>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</si>
  <si>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</si>
  <si>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</si>
  <si>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</si>
  <si>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</si>
  <si>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</si>
  <si>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</si>
  <si>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</si>
  <si>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</si>
  <si>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</si>
  <si>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</si>
  <si>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</si>
  <si>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</si>
  <si>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</si>
  <si>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</si>
  <si>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</si>
  <si>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</si>
  <si>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</si>
  <si>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</si>
  <si>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</si>
  <si>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</si>
  <si>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</si>
  <si>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</si>
  <si>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</si>
  <si>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</si>
  <si>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</si>
  <si>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</si>
  <si>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</si>
  <si>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</si>
  <si>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</si>
  <si>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</si>
  <si>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</si>
  <si>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</si>
  <si>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</si>
  <si>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</si>
  <si>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</si>
  <si>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</si>
  <si>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</si>
  <si>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</si>
  <si>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</si>
  <si>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</si>
  <si>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</si>
  <si>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</si>
  <si>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</si>
  <si>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</si>
  <si>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</si>
  <si>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</si>
  <si>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</si>
  <si>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</si>
  <si>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</si>
  <si>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</si>
  <si>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</si>
  <si>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</si>
  <si>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</si>
  <si>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</si>
  <si>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</si>
  <si>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</si>
  <si>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</si>
  <si>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</si>
  <si>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</si>
  <si>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</si>
  <si>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</si>
  <si>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</si>
  <si>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</si>
  <si>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</si>
  <si>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</si>
  <si>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</si>
  <si>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</si>
  <si>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</si>
  <si>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</si>
  <si>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</si>
  <si>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</si>
  <si>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</si>
  <si>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</si>
  <si>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</si>
  <si>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</si>
  <si>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</si>
  <si>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</si>
  <si>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</si>
  <si>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</si>
  <si>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</si>
  <si>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</si>
  <si>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</si>
  <si>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</si>
  <si>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</si>
  <si>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</si>
  <si>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</si>
  <si>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</si>
  <si>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</si>
  <si>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</si>
  <si>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</si>
  <si>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</si>
  <si>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</si>
  <si>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</si>
  <si>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</si>
  <si>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</si>
  <si>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</si>
  <si>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</si>
  <si>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</si>
  <si>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</si>
  <si>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</si>
  <si>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</si>
  <si>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</si>
  <si>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</si>
  <si>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</si>
  <si>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</si>
  <si>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</si>
  <si>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</si>
  <si>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</si>
  <si>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</si>
  <si>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</si>
  <si>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</si>
  <si>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</si>
  <si>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</si>
  <si>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</si>
  <si>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</si>
  <si>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</si>
  <si>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</si>
  <si>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</si>
  <si>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</si>
  <si>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</si>
  <si>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</si>
  <si>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</si>
  <si>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</si>
  <si>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</si>
  <si>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</si>
  <si>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</si>
  <si>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</si>
  <si>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</si>
  <si>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</si>
  <si>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</si>
  <si>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</si>
  <si>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</si>
  <si>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</si>
  <si>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</si>
  <si>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</si>
  <si>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</si>
  <si>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</si>
  <si>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</si>
  <si>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</si>
  <si>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</si>
  <si>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</si>
  <si>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</si>
  <si>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</si>
  <si>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</si>
  <si>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</si>
  <si>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</si>
  <si>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</si>
  <si>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</si>
  <si>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</si>
  <si>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</si>
  <si>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</si>
  <si>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</si>
  <si>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</si>
  <si>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</si>
  <si>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</si>
  <si>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</si>
  <si>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</si>
  <si>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</si>
  <si>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</si>
  <si>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</si>
  <si>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</si>
  <si>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</si>
  <si>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</si>
  <si>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</si>
  <si>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</si>
  <si>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</si>
  <si>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</si>
  <si>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</si>
  <si>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</si>
  <si>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</si>
  <si>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</si>
  <si>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</si>
  <si>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</si>
  <si>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</si>
  <si>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</si>
  <si>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</si>
  <si>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</si>
  <si>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</si>
  <si>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</si>
  <si>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</si>
  <si>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</si>
  <si>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</si>
  <si>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</si>
  <si>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</si>
  <si>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</si>
  <si>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</si>
  <si>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</si>
  <si>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</si>
  <si>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</si>
  <si>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</si>
  <si>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</si>
  <si>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</si>
  <si>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</si>
  <si>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</si>
  <si>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</si>
  <si>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</si>
  <si>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</si>
  <si>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</si>
  <si>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</si>
  <si>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</si>
  <si>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</si>
  <si>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</si>
  <si>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</si>
  <si>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</si>
  <si>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</si>
  <si>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</si>
  <si>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</si>
  <si>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</si>
  <si>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</si>
  <si>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</si>
  <si>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</si>
  <si>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</si>
  <si>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</si>
  <si>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</si>
  <si>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</si>
  <si>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</si>
  <si>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</si>
  <si>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</si>
  <si>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</si>
  <si>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</si>
  <si>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</si>
  <si>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</si>
  <si>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</si>
  <si>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</si>
  <si>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</si>
  <si>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</si>
  <si>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</si>
  <si>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</si>
  <si>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</si>
  <si>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</si>
  <si>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</si>
  <si>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</si>
  <si>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</si>
  <si>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</si>
  <si>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</si>
  <si>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</si>
  <si>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</si>
  <si>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</si>
  <si>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</si>
  <si>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</si>
  <si>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</si>
  <si>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</si>
  <si>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</si>
  <si>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</si>
  <si>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</si>
  <si>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</si>
  <si>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</si>
  <si>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</si>
  <si>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</si>
  <si>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</si>
  <si>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</si>
  <si>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</si>
  <si>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</si>
  <si>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</si>
  <si>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</si>
  <si>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</si>
  <si>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</si>
  <si>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</si>
  <si>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</si>
  <si>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</si>
  <si>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</si>
  <si>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</si>
  <si>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</si>
  <si>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</si>
  <si>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</si>
  <si>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</si>
  <si>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</si>
  <si>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</si>
  <si>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</si>
  <si>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</si>
  <si>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</si>
  <si>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</si>
  <si>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</si>
  <si>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</si>
  <si>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</si>
  <si>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</si>
  <si>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</si>
  <si>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</si>
  <si>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</si>
  <si>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</si>
  <si>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</si>
  <si>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</si>
  <si>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</si>
  <si>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</si>
  <si>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</si>
  <si>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</si>
  <si>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</si>
  <si>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</si>
  <si>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</si>
  <si>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</si>
  <si>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</si>
  <si>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</si>
  <si>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</si>
  <si>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</si>
  <si>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</si>
  <si>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</si>
  <si>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</si>
  <si>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</si>
  <si>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</si>
  <si>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</si>
  <si>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</si>
  <si>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</si>
  <si>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</si>
  <si>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</si>
  <si>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</si>
  <si>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</si>
  <si>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</si>
  <si>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</si>
  <si>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</si>
  <si>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</si>
  <si>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</si>
  <si>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</si>
  <si>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</si>
  <si>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</si>
  <si>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</si>
  <si>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</si>
  <si>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</si>
  <si>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</si>
  <si>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</si>
  <si>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</si>
  <si>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</si>
  <si>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</si>
  <si>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</si>
  <si>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</si>
  <si>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</si>
  <si>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</si>
  <si>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</si>
  <si>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</si>
  <si>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</si>
  <si>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</si>
  <si>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</si>
  <si>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</si>
  <si>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</si>
  <si>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</si>
  <si>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</si>
  <si>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</si>
  <si>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</si>
  <si>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</si>
  <si>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</si>
  <si>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</si>
  <si>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</si>
  <si>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</si>
  <si>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</si>
  <si>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</si>
  <si>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</si>
  <si>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</si>
  <si>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</si>
  <si>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</si>
  <si>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</si>
  <si>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</si>
  <si>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</si>
  <si>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</si>
  <si>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</si>
  <si>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</si>
  <si>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</si>
  <si>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</si>
  <si>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</si>
  <si>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</si>
  <si>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</si>
  <si>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</si>
  <si>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</si>
  <si>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</si>
  <si>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</si>
  <si>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</si>
  <si>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</si>
  <si>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</si>
  <si>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</si>
  <si>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</si>
  <si>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</si>
  <si>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</si>
  <si>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</si>
  <si>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</si>
  <si>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</si>
  <si>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</si>
  <si>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</si>
  <si>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</si>
  <si>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</si>
  <si>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</si>
  <si>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</si>
  <si>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</si>
  <si>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</si>
  <si>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</si>
  <si>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</si>
  <si>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</si>
  <si>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</si>
  <si>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</si>
  <si>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</si>
  <si>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</si>
  <si>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</si>
  <si>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</si>
  <si>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</si>
  <si>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</si>
  <si>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</si>
  <si>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</si>
  <si>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</si>
  <si>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</si>
  <si>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</si>
  <si>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</si>
  <si>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</si>
  <si>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</si>
  <si>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</si>
  <si>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</si>
  <si>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</si>
  <si>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</si>
  <si>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</si>
  <si>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</si>
  <si>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</si>
  <si>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</si>
  <si>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</si>
  <si>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</si>
  <si>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</si>
  <si>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</si>
  <si>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</si>
  <si>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</si>
  <si>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</si>
  <si>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</si>
  <si>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</si>
  <si>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</si>
  <si>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</si>
  <si>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</si>
  <si>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</si>
  <si>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</si>
  <si>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</si>
  <si>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</si>
  <si>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</si>
  <si>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</si>
  <si>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</si>
  <si>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</si>
  <si>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</si>
  <si>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</si>
  <si>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</si>
  <si>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</si>
  <si>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</si>
  <si>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</si>
  <si>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</si>
  <si>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</si>
  <si>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</si>
  <si>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</si>
  <si>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</si>
  <si>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</si>
  <si>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</si>
  <si>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</si>
  <si>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</si>
  <si>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</si>
  <si>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</si>
  <si>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</si>
  <si>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</si>
  <si>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</si>
  <si>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</si>
  <si>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</si>
  <si>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</si>
  <si>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</si>
  <si>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</si>
  <si>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</si>
  <si>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</si>
  <si>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</si>
  <si>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</si>
  <si>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</si>
  <si>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</si>
  <si>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</si>
  <si>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</si>
  <si>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</si>
  <si>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</si>
  <si>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</si>
  <si>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</si>
  <si>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</si>
  <si>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</si>
  <si>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</si>
  <si>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</si>
  <si>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</si>
  <si>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</si>
  <si>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</si>
  <si>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</si>
  <si>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</si>
  <si>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</si>
  <si>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</si>
  <si>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</si>
  <si>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</si>
  <si>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</si>
  <si>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</si>
  <si>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</si>
  <si>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</si>
  <si>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</si>
  <si>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</si>
  <si>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</si>
  <si>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</si>
  <si>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</si>
  <si>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</si>
  <si>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</si>
  <si>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</si>
  <si>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</si>
  <si>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</si>
  <si>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</si>
  <si>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</si>
  <si>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</si>
  <si>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</si>
  <si>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</si>
  <si>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</si>
  <si>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</si>
  <si>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</si>
  <si>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</si>
  <si>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</si>
  <si>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</si>
  <si>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</si>
  <si>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</si>
  <si>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</si>
  <si>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</si>
  <si>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</si>
  <si>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</si>
  <si>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</si>
  <si>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</si>
  <si>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</si>
  <si>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</si>
  <si>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</si>
  <si>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</si>
  <si>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</si>
  <si>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</si>
  <si>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</si>
  <si>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</si>
  <si>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</si>
  <si>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</si>
  <si>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</si>
  <si>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</si>
  <si>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</si>
  <si>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</si>
  <si>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</si>
  <si>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</si>
  <si>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</si>
  <si>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</si>
  <si>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</si>
  <si>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</si>
  <si>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</si>
  <si>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</si>
  <si>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</si>
  <si>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</si>
  <si>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</si>
  <si>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</si>
  <si>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</si>
  <si>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</si>
  <si>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</si>
  <si>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</si>
  <si>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</si>
  <si>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</si>
  <si>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</si>
  <si>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</si>
  <si>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</si>
  <si>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</si>
  <si>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</si>
  <si>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</si>
  <si>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</si>
  <si>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</si>
  <si>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</si>
  <si>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</si>
  <si>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</si>
  <si>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</si>
  <si>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</si>
  <si>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</si>
  <si>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</si>
  <si>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</si>
  <si>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</si>
  <si>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</si>
  <si>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</si>
  <si>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</si>
  <si>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</si>
  <si>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</si>
  <si>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</si>
  <si>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</si>
  <si>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</si>
  <si>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</si>
  <si>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</si>
  <si>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</si>
  <si>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</si>
  <si>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</si>
  <si>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</si>
  <si>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</si>
  <si>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</si>
  <si>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</si>
  <si>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</si>
  <si>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</si>
  <si>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</si>
  <si>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</si>
  <si>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</si>
  <si>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</si>
  <si>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</si>
  <si>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</si>
  <si>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</si>
  <si>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</si>
  <si>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</si>
  <si>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</si>
  <si>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</si>
  <si>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</si>
  <si>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</si>
  <si>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</si>
  <si>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</si>
  <si>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</si>
  <si>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</si>
  <si>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</si>
  <si>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</si>
  <si>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</si>
  <si>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</si>
  <si>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</si>
  <si>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</si>
  <si>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</si>
  <si>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</si>
  <si>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</si>
  <si>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</si>
  <si>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</si>
  <si>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</si>
  <si>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</si>
  <si>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</si>
  <si>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</si>
  <si>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</si>
  <si>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</si>
  <si>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</si>
  <si>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</si>
  <si>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</si>
  <si>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</si>
  <si>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</si>
  <si>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</si>
  <si>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</si>
  <si>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</si>
  <si>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</si>
  <si>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</si>
  <si>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</si>
  <si>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</si>
  <si>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</si>
  <si>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</si>
  <si>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</si>
  <si>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</si>
  <si>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</si>
  <si>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</si>
  <si>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</si>
  <si>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</si>
  <si>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</si>
  <si>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</si>
  <si>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</si>
  <si>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</si>
  <si>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</si>
  <si>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</si>
  <si>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</si>
  <si>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</si>
  <si>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</si>
  <si>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</si>
  <si>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</si>
  <si>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</si>
  <si>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</si>
  <si>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</si>
  <si>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</si>
  <si>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</si>
  <si>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</si>
  <si>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</si>
  <si>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</si>
  <si>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</si>
  <si>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</si>
  <si>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</si>
  <si>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</si>
  <si>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</si>
  <si>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</si>
  <si>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</si>
  <si>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</si>
  <si>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</si>
  <si>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</si>
  <si>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</si>
  <si>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</si>
  <si>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</si>
  <si>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</si>
  <si>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</si>
  <si>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</si>
  <si>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</si>
  <si>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</si>
  <si>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</si>
  <si>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</si>
  <si>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</si>
  <si>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</si>
  <si>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</si>
  <si>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</si>
  <si>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</si>
  <si>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</si>
  <si>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</si>
  <si>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</si>
  <si>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</si>
  <si>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</si>
  <si>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</si>
  <si>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</si>
  <si>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</si>
  <si>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</si>
  <si>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</si>
  <si>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</si>
  <si>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</si>
  <si>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</si>
  <si>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</si>
  <si>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</si>
  <si>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</si>
  <si>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</si>
  <si>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</si>
  <si>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</si>
  <si>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</si>
  <si>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</si>
  <si>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</si>
  <si>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</si>
  <si>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</si>
  <si>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</si>
  <si>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</si>
  <si>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</si>
  <si>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</si>
  <si>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</si>
  <si>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</si>
  <si>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</si>
  <si>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</si>
  <si>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</si>
  <si>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</si>
  <si>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</si>
  <si>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</si>
  <si>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</si>
  <si>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</si>
  <si>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</si>
  <si>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</si>
  <si>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</si>
  <si>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</si>
  <si>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</si>
  <si>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</si>
  <si>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</si>
  <si>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</si>
  <si>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</si>
  <si>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</si>
  <si>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</si>
  <si>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</si>
  <si>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</si>
  <si>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</si>
  <si>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</si>
  <si>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</si>
  <si>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</si>
  <si>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</si>
  <si>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</si>
  <si>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</si>
  <si>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</si>
  <si>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</si>
  <si>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</si>
  <si>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</si>
  <si>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</si>
  <si>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</si>
  <si>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</si>
  <si>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</si>
  <si>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</si>
  <si>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</si>
  <si>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</si>
  <si>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</si>
  <si>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</si>
  <si>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</si>
  <si>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</si>
  <si>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</si>
  <si>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</si>
  <si>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</si>
  <si>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</si>
  <si>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</si>
  <si>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</si>
  <si>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</si>
  <si>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</si>
  <si>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</si>
  <si>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</si>
  <si>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</si>
  <si>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</si>
  <si>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</si>
  <si>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</si>
  <si>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</si>
  <si>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</si>
  <si>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</si>
  <si>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</si>
  <si>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</si>
  <si>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</si>
  <si>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</si>
  <si>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</si>
  <si>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</si>
  <si>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</si>
  <si>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</si>
  <si>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</si>
  <si>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</si>
  <si>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</si>
  <si>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</si>
  <si>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</si>
  <si>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</si>
  <si>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</si>
  <si>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</si>
  <si>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</si>
  <si>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</si>
  <si>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</si>
  <si>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</si>
  <si>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</si>
  <si>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</si>
  <si>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</si>
  <si>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</si>
  <si>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</si>
  <si>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</si>
  <si>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</si>
  <si>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</si>
  <si>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</si>
  <si>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</si>
  <si>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</si>
  <si>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</si>
  <si>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</si>
  <si>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</si>
  <si>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</si>
  <si>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</si>
  <si>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</si>
  <si>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</si>
  <si>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</si>
  <si>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</si>
  <si>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</si>
  <si>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</si>
  <si>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</si>
  <si>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</si>
  <si>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</si>
  <si>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</si>
  <si>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</si>
  <si>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</si>
  <si>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</si>
  <si>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</si>
  <si>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</si>
  <si>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</si>
  <si>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</si>
  <si>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</si>
  <si>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</si>
  <si>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</si>
  <si>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</si>
  <si>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</si>
  <si>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</si>
  <si>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</si>
  <si>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</si>
  <si>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</si>
  <si>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</si>
  <si>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</si>
  <si>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</si>
  <si>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</si>
  <si>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</si>
  <si>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</si>
  <si>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</si>
  <si>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</si>
  <si>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</si>
  <si>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</si>
  <si>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</si>
  <si>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</si>
  <si>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</si>
  <si>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</si>
  <si>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</si>
  <si>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</si>
  <si>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</si>
  <si>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</si>
  <si>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</si>
  <si>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</si>
  <si>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</si>
  <si>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</si>
  <si>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</si>
  <si>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</si>
  <si>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</si>
  <si>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</si>
  <si>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</si>
  <si>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</si>
  <si>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</si>
  <si>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</si>
  <si>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</si>
  <si>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</si>
  <si>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</si>
  <si>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</si>
  <si>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</si>
  <si>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</si>
  <si>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</si>
  <si>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</si>
  <si>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</si>
  <si>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</si>
  <si>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</si>
  <si>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</si>
  <si>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</si>
  <si>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</si>
  <si>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</si>
  <si>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</si>
  <si>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</si>
  <si>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</si>
  <si>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</si>
  <si>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</si>
  <si>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</si>
  <si>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</si>
  <si>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</si>
  <si>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</si>
  <si>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</si>
  <si>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</si>
  <si>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</si>
  <si>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</si>
  <si>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</si>
  <si>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</si>
  <si>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</si>
  <si>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</si>
  <si>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</si>
  <si>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</si>
  <si>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</si>
  <si>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</si>
  <si>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</si>
  <si>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</si>
  <si>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</si>
  <si>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</si>
  <si>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</si>
  <si>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</si>
  <si>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</si>
  <si>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</si>
  <si>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</si>
  <si>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</si>
  <si>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</si>
  <si>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</si>
  <si>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</si>
  <si>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</si>
  <si>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</si>
  <si>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</si>
  <si>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</si>
  <si>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</si>
  <si>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</si>
  <si>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</si>
  <si>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</si>
  <si>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</si>
  <si>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</si>
  <si>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</si>
  <si>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</si>
  <si>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</si>
  <si>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</si>
  <si>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</si>
  <si>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</si>
  <si>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</si>
  <si>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</si>
  <si>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</si>
  <si>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</si>
  <si>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</si>
  <si>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</si>
  <si>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</si>
  <si>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</si>
  <si>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</si>
  <si>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</si>
  <si>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</si>
  <si>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</si>
  <si>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</si>
  <si>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</si>
  <si>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</si>
  <si>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</si>
  <si>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</si>
  <si>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</si>
  <si>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</si>
  <si>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</si>
  <si>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</si>
  <si>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</si>
  <si>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</si>
  <si>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</si>
  <si>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</si>
  <si>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</si>
  <si>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</si>
  <si>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</si>
  <si>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</si>
  <si>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</si>
  <si>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</si>
  <si>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</si>
  <si>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</si>
  <si>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</si>
  <si>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</si>
  <si>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</si>
  <si>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</si>
  <si>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</si>
  <si>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</si>
  <si>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</si>
  <si>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</si>
  <si>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</si>
  <si>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</si>
  <si>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</si>
  <si>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</si>
  <si>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</si>
  <si>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</si>
  <si>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</si>
  <si>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</si>
  <si>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</si>
  <si>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</si>
  <si>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</si>
  <si>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</si>
  <si>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</si>
  <si>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</si>
  <si>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</si>
  <si>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</si>
  <si>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</si>
  <si>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</si>
  <si>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</si>
  <si>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</si>
  <si>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</si>
  <si>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</si>
  <si>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</si>
  <si>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</si>
  <si>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</si>
  <si>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</si>
  <si>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</si>
  <si>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</si>
  <si>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</si>
  <si>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</si>
  <si>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</si>
  <si>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</si>
  <si>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</si>
  <si>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</si>
  <si>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</si>
  <si>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</si>
  <si>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</si>
  <si>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</si>
  <si>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</si>
  <si>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</si>
  <si>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</si>
  <si>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</si>
  <si>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</si>
  <si>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</si>
  <si>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</si>
  <si>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</si>
  <si>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</si>
  <si>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</si>
  <si>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</si>
  <si>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</si>
  <si>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</si>
  <si>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</si>
  <si>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</si>
  <si>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</si>
  <si>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</si>
  <si>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</si>
  <si>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</si>
  <si>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</si>
  <si>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</si>
  <si>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</si>
  <si>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</si>
  <si>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</si>
  <si>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</si>
  <si>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</si>
  <si>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</si>
  <si>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</si>
  <si>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</si>
  <si>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</si>
  <si>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</si>
  <si>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</si>
  <si>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</si>
  <si>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</si>
  <si>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</si>
  <si>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</si>
  <si>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</si>
  <si>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</si>
  <si>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</si>
  <si>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</si>
  <si>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</si>
  <si>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</si>
  <si>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</si>
  <si>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</si>
  <si>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</si>
  <si>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</si>
  <si>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</si>
  <si>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</si>
  <si>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</si>
  <si>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</si>
  <si>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</si>
  <si>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</si>
  <si>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</si>
  <si>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</si>
  <si>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</si>
  <si>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</si>
  <si>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</si>
  <si>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</si>
  <si>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</si>
  <si>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</si>
  <si>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</si>
  <si>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</si>
  <si>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</si>
  <si>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</si>
  <si>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</si>
  <si>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</si>
  <si>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</si>
  <si>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</si>
  <si>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</si>
  <si>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</si>
  <si>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</si>
  <si>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</si>
  <si>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</si>
  <si>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</si>
  <si>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</si>
  <si>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</si>
  <si>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</si>
  <si>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</si>
  <si>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</si>
  <si>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</si>
  <si>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</si>
  <si>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</si>
  <si>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</si>
  <si>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</si>
  <si>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</si>
  <si>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</si>
  <si>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</si>
  <si>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</si>
  <si>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</si>
  <si>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</si>
  <si>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</si>
  <si>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</si>
  <si>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</si>
  <si>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</si>
  <si>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</si>
  <si>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</si>
  <si>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</si>
  <si>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</si>
  <si>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</si>
  <si>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</si>
  <si>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</si>
  <si>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</si>
  <si>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</si>
  <si>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</si>
  <si>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</si>
  <si>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</si>
  <si>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</si>
  <si>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</si>
  <si>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</si>
  <si>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</si>
  <si>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</si>
  <si>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</si>
  <si>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</si>
  <si>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</si>
  <si>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</si>
  <si>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</si>
  <si>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</si>
  <si>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</si>
  <si>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</si>
  <si>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</si>
  <si>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</si>
  <si>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</si>
  <si>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</si>
  <si>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</si>
  <si>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</si>
  <si>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</si>
  <si>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</si>
  <si>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</si>
  <si>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</si>
  <si>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</si>
  <si>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</si>
  <si>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</si>
  <si>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</si>
  <si>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</si>
  <si>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</si>
  <si>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</si>
  <si>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</si>
  <si>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</si>
  <si>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</si>
  <si>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</si>
  <si>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</si>
  <si>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</si>
  <si>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</si>
  <si>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</si>
  <si>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</si>
  <si>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</si>
  <si>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</si>
  <si>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</si>
  <si>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</si>
  <si>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</si>
  <si>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</si>
  <si>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</si>
  <si>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</si>
  <si>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</si>
  <si>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</si>
  <si>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</si>
  <si>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</si>
  <si>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</si>
  <si>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</si>
  <si>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</si>
  <si>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</si>
  <si>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</si>
  <si>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</si>
  <si>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</si>
  <si>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</si>
  <si>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</si>
  <si>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</si>
  <si>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</si>
  <si>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</si>
  <si>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</si>
  <si>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</si>
  <si>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</si>
  <si>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</si>
  <si>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</si>
  <si>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</si>
  <si>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</si>
  <si>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</si>
  <si>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</si>
  <si>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</si>
  <si>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</si>
  <si>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</si>
  <si>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</si>
  <si>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</si>
  <si>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</si>
  <si>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</si>
  <si>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</si>
  <si>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</si>
  <si>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</si>
  <si>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</si>
  <si>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</si>
  <si>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</si>
  <si>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</si>
  <si>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</si>
  <si>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</si>
  <si>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</si>
  <si>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</si>
  <si>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</si>
  <si>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</si>
  <si>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</si>
  <si>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</si>
  <si>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</si>
  <si>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</si>
  <si>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</si>
  <si>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</si>
  <si>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</si>
  <si>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</si>
  <si>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</si>
  <si>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</si>
  <si>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</si>
  <si>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</si>
  <si>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</si>
  <si>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</si>
  <si>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</si>
  <si>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</si>
  <si>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</si>
  <si>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</si>
  <si>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</si>
  <si>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</si>
  <si>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</si>
  <si>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</si>
  <si>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</si>
  <si>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</si>
  <si>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</si>
  <si>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</si>
  <si>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</si>
  <si>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</si>
  <si>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</si>
  <si>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</si>
  <si>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</si>
  <si>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</si>
  <si>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</si>
  <si>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</si>
  <si>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</si>
  <si>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</si>
  <si>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</si>
  <si>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</si>
  <si>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</si>
  <si>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</si>
  <si>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</si>
  <si>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</si>
  <si>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</si>
  <si>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</si>
  <si>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</si>
  <si>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</si>
  <si>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</si>
  <si>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</si>
  <si>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</si>
  <si>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</si>
  <si>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</si>
  <si>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</si>
  <si>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</si>
  <si>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</si>
  <si>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</si>
  <si>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</si>
  <si>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</si>
  <si>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</si>
  <si>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</si>
  <si>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</si>
  <si>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</si>
  <si>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</si>
  <si>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</si>
  <si>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</si>
  <si>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</si>
  <si>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</si>
  <si>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</si>
  <si>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</si>
  <si>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</si>
  <si>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</si>
  <si>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</si>
  <si>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</si>
  <si>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</si>
  <si>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</si>
  <si>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</si>
  <si>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</si>
  <si>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</si>
  <si>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</si>
  <si>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</si>
  <si>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</si>
  <si>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</si>
  <si>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</si>
  <si>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</si>
  <si>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</si>
  <si>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</si>
  <si>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</si>
  <si>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</si>
  <si>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</si>
  <si>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</si>
  <si>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</si>
  <si>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</si>
  <si>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</si>
  <si>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</si>
  <si>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</si>
  <si>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</si>
  <si>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</si>
  <si>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</si>
  <si>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</si>
  <si>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</si>
  <si>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</si>
  <si>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</si>
  <si>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</si>
  <si>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</si>
  <si>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</si>
  <si>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</si>
  <si>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</si>
  <si>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</si>
  <si>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</si>
  <si>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</si>
  <si>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</si>
  <si>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</si>
  <si>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</si>
  <si>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</si>
  <si>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</si>
  <si>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</si>
  <si>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</si>
  <si>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</si>
  <si>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</si>
  <si>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</si>
  <si>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</si>
  <si>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</si>
  <si>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</si>
  <si>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</si>
  <si>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</si>
  <si>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</si>
  <si>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</si>
  <si>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</si>
  <si>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</si>
  <si>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</si>
  <si>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</si>
  <si>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</si>
  <si>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</si>
  <si>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</si>
  <si>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</si>
  <si>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</si>
  <si>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</si>
  <si>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</si>
  <si>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</si>
  <si>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</si>
  <si>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</si>
  <si>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</si>
  <si>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</si>
  <si>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</si>
  <si>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</si>
  <si>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</si>
  <si>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</si>
  <si>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</si>
  <si>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</si>
  <si>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</si>
  <si>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</si>
  <si>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</si>
  <si>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</si>
  <si>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</si>
  <si>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</si>
  <si>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</si>
  <si>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</si>
  <si>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</si>
  <si>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</si>
  <si>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</si>
  <si>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</si>
  <si>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</si>
  <si>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</si>
  <si>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</si>
  <si>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</si>
  <si>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</si>
  <si>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</si>
  <si>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</si>
  <si>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</si>
  <si>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</si>
  <si>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</si>
  <si>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</si>
  <si>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</si>
  <si>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</si>
  <si>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</si>
  <si>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</si>
  <si>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</si>
  <si>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</si>
  <si>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</si>
  <si>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</si>
  <si>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</si>
  <si>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</si>
  <si>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</si>
  <si>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</si>
  <si>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</si>
  <si>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</si>
  <si>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</si>
  <si>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</si>
  <si>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</si>
  <si>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</si>
  <si>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</si>
  <si>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</si>
  <si>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</si>
  <si>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</si>
  <si>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</si>
  <si>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</si>
  <si>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</si>
  <si>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</si>
  <si>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</si>
  <si>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</si>
  <si>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</si>
  <si>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</si>
  <si>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</si>
  <si>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</si>
  <si>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</si>
  <si>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</si>
  <si>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</si>
  <si>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</si>
  <si>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</si>
  <si>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</si>
  <si>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</si>
  <si>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</si>
  <si>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</si>
  <si>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</si>
  <si>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</si>
  <si>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</si>
  <si>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</si>
  <si>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</si>
  <si>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</si>
  <si>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</si>
  <si>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</si>
  <si>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</si>
  <si>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</si>
  <si>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</si>
  <si>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</si>
  <si>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</si>
  <si>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</si>
  <si>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</si>
  <si>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</si>
  <si>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</si>
  <si>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</si>
  <si>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</si>
  <si>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</si>
  <si>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</si>
  <si>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</si>
  <si>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</si>
  <si>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</si>
  <si>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</si>
  <si>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</si>
  <si>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</si>
  <si>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</si>
  <si>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</si>
  <si>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</si>
  <si>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</si>
  <si>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</si>
  <si>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</si>
  <si>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</si>
  <si>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</si>
  <si>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</si>
  <si>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</si>
  <si>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</si>
  <si>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</si>
  <si>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</si>
  <si>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</si>
  <si>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</si>
  <si>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</si>
  <si>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</si>
  <si>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</si>
  <si>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</si>
  <si>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</si>
  <si>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</si>
  <si>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</si>
  <si>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</si>
  <si>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</si>
  <si>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</si>
  <si>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</si>
  <si>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</si>
  <si>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</si>
  <si>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</si>
  <si>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</si>
  <si>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</si>
  <si>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</si>
  <si>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</si>
  <si>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</si>
  <si>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</si>
  <si>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</si>
  <si>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</si>
  <si>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</si>
  <si>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</si>
  <si>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</si>
  <si>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</si>
  <si>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</si>
  <si>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</si>
  <si>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</si>
  <si>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</si>
  <si>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</si>
  <si>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</si>
  <si>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</si>
  <si>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</si>
  <si>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</si>
  <si>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</si>
  <si>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</si>
  <si>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</si>
  <si>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</si>
  <si>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</si>
  <si>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</si>
  <si>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</si>
  <si>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</si>
  <si>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</si>
  <si>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</si>
  <si>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</si>
  <si>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</si>
  <si>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</si>
  <si>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</si>
  <si>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</si>
  <si>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</si>
  <si>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</si>
  <si>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</si>
  <si>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</si>
  <si>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</si>
  <si>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</si>
  <si>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</si>
  <si>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</si>
  <si>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</si>
  <si>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</si>
  <si>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</si>
  <si>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</si>
  <si>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</si>
  <si>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</si>
  <si>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</si>
  <si>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</si>
  <si>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</si>
  <si>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</si>
  <si>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</si>
  <si>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</si>
  <si>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</si>
  <si>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</si>
  <si>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</si>
  <si>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</si>
  <si>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</si>
  <si>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</si>
  <si>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</si>
  <si>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</si>
  <si>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</si>
  <si>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</si>
  <si>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</si>
  <si>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</si>
  <si>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</si>
  <si>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</si>
  <si>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</si>
  <si>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</si>
  <si>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</si>
  <si>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</si>
  <si>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</si>
  <si>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</si>
  <si>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</si>
  <si>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</si>
  <si>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</si>
  <si>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</si>
  <si>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</si>
  <si>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</si>
  <si>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</si>
  <si>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</si>
  <si>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</si>
  <si>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</si>
  <si>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</si>
  <si>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</si>
  <si>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</si>
  <si>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</si>
  <si>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</si>
  <si>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</si>
  <si>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</si>
  <si>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</si>
  <si>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</si>
  <si>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</si>
  <si>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</si>
  <si>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</si>
  <si>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</si>
  <si>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</si>
  <si>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</si>
  <si>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</si>
  <si>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</si>
  <si>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</si>
  <si>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</si>
  <si>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</si>
  <si>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</si>
  <si>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</si>
  <si>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</si>
  <si>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</si>
  <si>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</si>
  <si>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</si>
  <si>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</si>
  <si>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</si>
  <si>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</si>
  <si>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</si>
  <si>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</si>
  <si>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</si>
  <si>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</si>
  <si>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</si>
  <si>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</si>
  <si>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</si>
  <si>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</si>
  <si>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</si>
  <si>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</si>
  <si>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</si>
  <si>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</si>
  <si>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</si>
  <si>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</si>
  <si>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</si>
  <si>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</si>
  <si>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</si>
  <si>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</si>
  <si>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</si>
  <si>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</si>
  <si>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</si>
  <si>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</si>
  <si>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</si>
  <si>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</si>
  <si>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</si>
  <si>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</si>
  <si>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</si>
  <si>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</si>
  <si>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</si>
  <si>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</si>
  <si>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</si>
  <si>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</si>
  <si>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</si>
  <si>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</si>
  <si>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</si>
  <si>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</si>
  <si>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</si>
  <si>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</si>
  <si>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</si>
  <si>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</si>
  <si>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</si>
  <si>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</si>
  <si>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</si>
  <si>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</si>
  <si>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</si>
  <si>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</si>
  <si>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</si>
  <si>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</si>
  <si>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</si>
  <si>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</si>
  <si>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</si>
  <si>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</si>
  <si>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</si>
  <si>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</si>
  <si>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</si>
  <si>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</si>
  <si>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</si>
  <si>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</si>
  <si>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</si>
  <si>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</si>
  <si>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</si>
  <si>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</si>
  <si>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</si>
  <si>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</si>
  <si>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</si>
  <si>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</si>
  <si>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</si>
  <si>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</si>
  <si>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</si>
  <si>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</si>
  <si>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</si>
  <si>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</si>
  <si>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</si>
  <si>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</si>
  <si>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</si>
  <si>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</si>
  <si>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</si>
  <si>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</si>
  <si>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</si>
  <si>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</si>
  <si>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</si>
  <si>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</si>
  <si>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</si>
  <si>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</si>
  <si>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</si>
  <si>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</si>
  <si>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</si>
  <si>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</si>
  <si>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</si>
  <si>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</si>
  <si>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</si>
  <si>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</si>
  <si>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</si>
  <si>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</si>
  <si>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</si>
  <si>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</si>
  <si>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</si>
  <si>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</si>
  <si>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</si>
  <si>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</si>
  <si>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</si>
  <si>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</si>
  <si>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</si>
  <si>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</si>
  <si>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</si>
  <si>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</si>
  <si>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</si>
  <si>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</si>
  <si>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</si>
  <si>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</si>
  <si>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</si>
  <si>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</si>
  <si>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</si>
  <si>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</si>
  <si>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</si>
  <si>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</si>
  <si>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</si>
  <si>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</si>
  <si>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</si>
  <si>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</si>
  <si>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</si>
  <si>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</si>
  <si>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</si>
  <si>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</si>
  <si>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</si>
  <si>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</si>
  <si>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</si>
  <si>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</si>
  <si>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</si>
  <si>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</si>
  <si>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</si>
  <si>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</si>
  <si>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</si>
  <si>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</si>
  <si>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</si>
  <si>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</si>
  <si>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</si>
  <si>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</si>
  <si>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</si>
  <si>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</si>
  <si>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</si>
  <si>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</si>
  <si>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</si>
  <si>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</si>
  <si>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</si>
  <si>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</si>
  <si>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</si>
  <si>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</si>
  <si>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</si>
  <si>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</si>
  <si>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</si>
  <si>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</si>
  <si>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</si>
  <si>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</si>
  <si>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</si>
  <si>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</si>
  <si>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</si>
  <si>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</si>
  <si>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</si>
  <si>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</si>
  <si>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</si>
  <si>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</si>
  <si>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</si>
  <si>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</si>
  <si>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</si>
  <si>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</si>
  <si>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</si>
  <si>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</si>
  <si>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</si>
  <si>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</si>
  <si>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</si>
  <si>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</si>
  <si>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</si>
  <si>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</si>
  <si>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</si>
  <si>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</si>
  <si>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</si>
  <si>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</si>
  <si>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</si>
  <si>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</si>
  <si>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</si>
  <si>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</si>
  <si>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</si>
  <si>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</si>
  <si>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</si>
  <si>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</si>
  <si>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</si>
  <si>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</si>
  <si>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</si>
  <si>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</si>
  <si>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</si>
  <si>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</si>
  <si>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</si>
  <si>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</si>
  <si>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</si>
  <si>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</si>
  <si>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</si>
  <si>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</si>
  <si>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</si>
  <si>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</si>
  <si>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</si>
  <si>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</si>
  <si>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</si>
  <si>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</si>
  <si>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</si>
  <si>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</si>
  <si>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</si>
  <si>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</si>
  <si>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</si>
  <si>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</si>
  <si>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</si>
  <si>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</si>
  <si>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</si>
  <si>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</si>
  <si>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</si>
  <si>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</si>
  <si>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</si>
  <si>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</si>
  <si>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</si>
  <si>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</si>
  <si>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</si>
  <si>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</si>
  <si>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</si>
  <si>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</si>
  <si>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</si>
  <si>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</si>
  <si>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</si>
  <si>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</si>
  <si>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</si>
  <si>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</si>
  <si>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</si>
  <si>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</si>
  <si>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</si>
  <si>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</si>
  <si>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</si>
  <si>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</si>
  <si>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</si>
  <si>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</si>
  <si>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</si>
  <si>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</si>
  <si>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</si>
  <si>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</si>
  <si>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</si>
  <si>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</si>
  <si>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</si>
  <si>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</si>
  <si>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</si>
  <si>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</si>
  <si>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</si>
  <si>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</si>
  <si>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</si>
  <si>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</si>
  <si>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</si>
  <si>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</si>
  <si>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</si>
  <si>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</si>
  <si>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</si>
  <si>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</si>
  <si>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</si>
  <si>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</si>
  <si>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</si>
  <si>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</si>
  <si>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</si>
  <si>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</si>
  <si>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</si>
  <si>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</si>
  <si>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</si>
  <si>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</si>
  <si>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</si>
  <si>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</si>
  <si>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</si>
  <si>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</si>
  <si>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</si>
  <si>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</si>
  <si>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</si>
  <si>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</si>
  <si>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</si>
  <si>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</si>
  <si>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</si>
  <si>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</si>
  <si>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</si>
  <si>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</si>
  <si>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</si>
  <si>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</si>
  <si>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</si>
  <si>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</si>
  <si>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</si>
  <si>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</si>
  <si>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</si>
  <si>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</si>
  <si>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</si>
  <si>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</si>
  <si>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</si>
  <si>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</si>
  <si>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</si>
  <si>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</si>
  <si>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</si>
  <si>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</si>
  <si>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</si>
  <si>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</si>
  <si>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</si>
  <si>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</si>
  <si>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</si>
  <si>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</si>
  <si>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</si>
  <si>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</si>
  <si>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</si>
  <si>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</si>
  <si>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</si>
  <si>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</si>
  <si>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</si>
  <si>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</si>
  <si>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</si>
  <si>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</si>
  <si>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</si>
  <si>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</si>
  <si>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</si>
  <si>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</si>
  <si>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</si>
  <si>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</si>
  <si>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</si>
  <si>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</si>
  <si>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</si>
  <si>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</si>
  <si>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</si>
  <si>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</si>
  <si>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</si>
  <si>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</si>
  <si>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</si>
  <si>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</si>
  <si>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</si>
  <si>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</si>
  <si>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</si>
  <si>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</si>
  <si>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</si>
  <si>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</si>
  <si>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</si>
  <si>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</si>
  <si>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</si>
  <si>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</si>
  <si>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</si>
  <si>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</si>
  <si>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</si>
  <si>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</si>
  <si>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</si>
  <si>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</si>
  <si>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</si>
  <si>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</si>
  <si>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</si>
  <si>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</si>
  <si>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</si>
  <si>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</si>
  <si>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</si>
  <si>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</si>
  <si>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</si>
  <si>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</si>
  <si>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</si>
  <si>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</si>
  <si>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</si>
  <si>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</si>
  <si>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</si>
  <si>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</si>
  <si>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</si>
  <si>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</si>
  <si>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</si>
  <si>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</si>
  <si>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</si>
  <si>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</si>
  <si>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</si>
  <si>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</si>
  <si>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</si>
  <si>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</si>
  <si>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</si>
  <si>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</si>
  <si>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</si>
  <si>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</si>
  <si>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</si>
  <si>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</si>
  <si>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</si>
  <si>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</si>
  <si>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</si>
  <si>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</si>
  <si>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</si>
  <si>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</si>
  <si>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</si>
  <si>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</si>
  <si>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</si>
  <si>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</si>
  <si>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</si>
  <si>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</si>
  <si>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</si>
  <si>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</si>
  <si>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</si>
  <si>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</si>
  <si>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</si>
  <si>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</si>
  <si>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</si>
  <si>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</si>
  <si>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</si>
  <si>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</si>
  <si>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</si>
  <si>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</si>
  <si>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</si>
  <si>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</si>
  <si>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</si>
  <si>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</si>
  <si>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</si>
  <si>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</si>
  <si>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</si>
  <si>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</si>
  <si>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</si>
  <si>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</si>
  <si>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</si>
  <si>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</si>
  <si>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</si>
  <si>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</si>
  <si>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</si>
  <si>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</si>
  <si>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</si>
  <si>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</si>
  <si>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</si>
  <si>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</si>
  <si>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</si>
  <si>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</si>
  <si>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</si>
  <si>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</si>
  <si>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</si>
  <si>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</si>
  <si>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</si>
  <si>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</si>
  <si>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</si>
  <si>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</si>
  <si>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</si>
  <si>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</si>
  <si>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</si>
  <si>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</si>
  <si>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</si>
  <si>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</si>
  <si>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</si>
  <si>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</si>
  <si>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</si>
  <si>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</si>
  <si>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</si>
  <si>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</si>
  <si>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</si>
  <si>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</si>
  <si>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</si>
  <si>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</si>
  <si>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</si>
  <si>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</si>
  <si>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</si>
  <si>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</si>
  <si>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</si>
  <si>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</si>
  <si>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</si>
  <si>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</si>
  <si>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</si>
  <si>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</si>
  <si>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</si>
  <si>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</si>
  <si>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</si>
  <si>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</si>
  <si>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</si>
  <si>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</si>
  <si>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</si>
  <si>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</si>
  <si>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</si>
  <si>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</si>
  <si>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</si>
  <si>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</si>
  <si>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</si>
  <si>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</si>
  <si>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</si>
  <si>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</si>
  <si>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</si>
  <si>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</si>
  <si>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</si>
  <si>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</si>
  <si>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</si>
  <si>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</si>
  <si>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</si>
  <si>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</si>
  <si>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</si>
  <si>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</si>
  <si>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</si>
  <si>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</si>
  <si>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</si>
  <si>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</si>
  <si>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</si>
  <si>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</si>
  <si>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</si>
  <si>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</si>
  <si>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</si>
  <si>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</si>
  <si>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</si>
  <si>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</si>
  <si>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</si>
  <si>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</si>
  <si>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</si>
  <si>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</si>
  <si>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</si>
  <si>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</si>
  <si>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</si>
  <si>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</si>
  <si>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</si>
  <si>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</si>
  <si>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</si>
  <si>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</si>
  <si>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</si>
  <si>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</si>
  <si>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</si>
  <si>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</si>
  <si>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</si>
  <si>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</si>
  <si>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</si>
  <si>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</si>
  <si>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</si>
  <si>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</si>
  <si>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</si>
  <si>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</si>
  <si>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</si>
  <si>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</si>
  <si>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</si>
  <si>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</si>
  <si>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</si>
  <si>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</si>
  <si>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</si>
  <si>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</si>
  <si>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</si>
  <si>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</si>
  <si>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</si>
  <si>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</si>
  <si>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</si>
  <si>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</si>
  <si>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</si>
  <si>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</si>
  <si>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</si>
  <si>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</si>
  <si>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</si>
  <si>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</si>
  <si>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</si>
  <si>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</si>
  <si>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</si>
  <si>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</si>
  <si>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</si>
  <si>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</si>
  <si>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</si>
  <si>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</si>
  <si>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</si>
  <si>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</si>
  <si>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</si>
  <si>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</si>
  <si>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</si>
  <si>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</si>
  <si>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</si>
  <si>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</si>
  <si>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</si>
  <si>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</si>
  <si>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</si>
  <si>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</si>
  <si>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</si>
  <si>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</si>
  <si>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</si>
  <si>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</si>
  <si>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</si>
  <si>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</si>
  <si>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</si>
  <si>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</si>
  <si>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</si>
  <si>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</si>
  <si>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</si>
  <si>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</si>
  <si>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</si>
  <si>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</si>
  <si>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</si>
  <si>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</si>
  <si>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</si>
  <si>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</si>
  <si>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</si>
  <si>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</si>
  <si>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</si>
  <si>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</si>
  <si>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</si>
  <si>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</si>
  <si>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</si>
  <si>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</si>
  <si>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</si>
  <si>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</si>
  <si>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</si>
  <si>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</si>
  <si>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</si>
  <si>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</si>
  <si>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</si>
  <si>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</si>
  <si>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</si>
  <si>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</si>
  <si>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</si>
  <si>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</si>
  <si>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</si>
  <si>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</si>
  <si>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</si>
  <si>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</si>
  <si>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</si>
  <si>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</si>
  <si>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</si>
  <si>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</si>
  <si>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</si>
  <si>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</si>
  <si>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</si>
  <si>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</si>
  <si>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</si>
  <si>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</si>
  <si>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</si>
  <si>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</si>
  <si>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</si>
  <si>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</si>
  <si>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</si>
  <si>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</si>
  <si>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</si>
  <si>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</si>
  <si>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</si>
  <si>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</si>
  <si>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</si>
  <si>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</si>
  <si>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</si>
  <si>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</si>
  <si>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</si>
  <si>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</si>
  <si>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</si>
  <si>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</si>
  <si>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</si>
  <si>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</si>
  <si>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</si>
  <si>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</si>
  <si>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</si>
  <si>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</si>
  <si>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</si>
  <si>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</si>
  <si>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</si>
  <si>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</si>
  <si>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</si>
  <si>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</si>
  <si>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</si>
  <si>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</si>
  <si>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</si>
  <si>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</si>
  <si>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</si>
  <si>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</si>
  <si>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</si>
  <si>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</si>
  <si>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</si>
  <si>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</si>
  <si>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</si>
  <si>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</si>
  <si>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</si>
  <si>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</si>
  <si>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</si>
  <si>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</si>
  <si>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</si>
  <si>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</si>
  <si>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</si>
  <si>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</si>
  <si>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</si>
  <si>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</si>
  <si>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</si>
  <si>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</si>
  <si>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</si>
  <si>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</si>
  <si>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</si>
  <si>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</si>
  <si>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</si>
  <si>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</si>
  <si>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</si>
  <si>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</si>
  <si>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</si>
  <si>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</si>
  <si>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</si>
  <si>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</si>
  <si>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</si>
  <si>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</si>
  <si>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</si>
  <si>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</si>
  <si>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</si>
  <si>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</si>
  <si>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</si>
  <si>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</si>
  <si>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</si>
  <si>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</si>
  <si>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</si>
  <si>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</si>
  <si>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</si>
  <si>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</si>
  <si>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</si>
  <si>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</si>
  <si>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</si>
  <si>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</si>
  <si>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</si>
  <si>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</si>
  <si>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</si>
  <si>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</si>
  <si>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</si>
  <si>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</si>
  <si>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</si>
  <si>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</si>
  <si>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</si>
  <si>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</si>
  <si>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</si>
  <si>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</si>
  <si>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</si>
  <si>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</si>
  <si>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</si>
  <si>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</si>
  <si>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</si>
  <si>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</si>
  <si>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</si>
  <si>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</si>
  <si>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</si>
  <si>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</si>
  <si>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</si>
  <si>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</si>
  <si>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</si>
  <si>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</si>
  <si>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</si>
  <si>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</si>
  <si>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</si>
  <si>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</si>
  <si>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</si>
  <si>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</si>
  <si>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</si>
  <si>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</si>
  <si>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</si>
  <si>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</si>
  <si>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</si>
  <si>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</si>
  <si>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</si>
  <si>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</si>
  <si>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</si>
  <si>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</si>
  <si>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</si>
  <si>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</si>
  <si>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</si>
  <si>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</si>
  <si>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</si>
  <si>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</si>
  <si>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</si>
  <si>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</si>
  <si>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</si>
  <si>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</si>
  <si>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</si>
  <si>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</si>
  <si>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</si>
  <si>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</si>
  <si>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</si>
  <si>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</si>
  <si>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</si>
  <si>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</si>
  <si>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</si>
  <si>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</si>
  <si>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</si>
  <si>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</si>
  <si>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</si>
  <si>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</si>
  <si>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</si>
  <si>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</si>
  <si>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</si>
  <si>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</si>
  <si>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</si>
  <si>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</si>
  <si>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</si>
  <si>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</si>
  <si>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</si>
  <si>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</si>
  <si>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</si>
  <si>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</si>
  <si>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</si>
  <si>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</si>
  <si>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</si>
  <si>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</si>
  <si>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</si>
  <si>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</si>
  <si>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</si>
  <si>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</si>
  <si>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</si>
  <si>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</si>
  <si>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</si>
  <si>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</si>
  <si>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</si>
  <si>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</si>
  <si>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</si>
  <si>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</si>
  <si>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</si>
  <si>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</si>
  <si>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</si>
  <si>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</si>
  <si>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</si>
  <si>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</si>
  <si>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</si>
  <si>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</si>
  <si>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</si>
  <si>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</si>
  <si>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</si>
  <si>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</si>
  <si>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</si>
  <si>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</si>
  <si>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</si>
  <si>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</si>
  <si>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</si>
  <si>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</si>
  <si>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</si>
  <si>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</si>
  <si>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</si>
  <si>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</si>
  <si>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</si>
  <si>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</si>
  <si>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</si>
  <si>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</si>
  <si>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</si>
  <si>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</si>
  <si>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</si>
  <si>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</si>
  <si>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</si>
  <si>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</si>
  <si>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</si>
  <si>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</si>
  <si>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</si>
  <si>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</si>
  <si>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</si>
  <si>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</si>
  <si>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</si>
  <si>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</si>
  <si>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</si>
  <si>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</si>
  <si>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</si>
  <si>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</si>
  <si>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</si>
  <si>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</si>
  <si>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</si>
  <si>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</si>
  <si>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</si>
  <si>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</si>
  <si>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</si>
  <si>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</si>
  <si>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</si>
  <si>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</si>
  <si>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</si>
  <si>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</si>
  <si>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</si>
  <si>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</si>
  <si>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</si>
  <si>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</si>
  <si>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</si>
  <si>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</si>
  <si>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</si>
  <si>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</si>
  <si>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</si>
  <si>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</si>
  <si>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</si>
  <si>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</si>
  <si>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</si>
  <si>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</si>
  <si>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</si>
  <si>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</si>
  <si>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</si>
  <si>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</si>
  <si>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</si>
  <si>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</si>
  <si>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</si>
  <si>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</si>
  <si>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</si>
  <si>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</si>
  <si>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</si>
  <si>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</si>
  <si>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</si>
  <si>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</si>
  <si>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</si>
  <si>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</si>
  <si>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</si>
  <si>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</si>
  <si>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</si>
  <si>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</si>
  <si>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</si>
  <si>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</si>
  <si>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</si>
  <si>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</si>
  <si>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</si>
  <si>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</si>
  <si>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</si>
  <si>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</si>
  <si>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</si>
  <si>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</si>
  <si>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</si>
  <si>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</si>
  <si>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</si>
  <si>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</si>
  <si>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</si>
  <si>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</si>
  <si>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</si>
  <si>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</si>
  <si>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</si>
  <si>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</si>
  <si>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</si>
  <si>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</si>
  <si>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</si>
  <si>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</si>
  <si>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</si>
  <si>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</si>
  <si>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</si>
  <si>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</si>
  <si>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</si>
  <si>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</si>
  <si>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</si>
  <si>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</si>
  <si>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</si>
  <si>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</si>
  <si>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</si>
  <si>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</si>
  <si>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</si>
  <si>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</si>
  <si>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</si>
  <si>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</si>
  <si>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</si>
  <si>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</si>
  <si>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</si>
  <si>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</si>
  <si>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</si>
  <si>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</si>
  <si>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</si>
  <si>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</si>
  <si>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</si>
  <si>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</si>
  <si>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</si>
  <si>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</si>
  <si>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</si>
  <si>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</si>
  <si>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</si>
  <si>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</si>
  <si>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</si>
  <si>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</si>
  <si>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</si>
  <si>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</si>
  <si>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</si>
  <si>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</si>
  <si>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</si>
  <si>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</si>
  <si>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</si>
  <si>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</si>
  <si>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</si>
  <si>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</si>
  <si>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</si>
  <si>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</si>
  <si>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</si>
  <si>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</si>
  <si>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</si>
  <si>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</si>
  <si>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</si>
  <si>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</si>
  <si>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</si>
  <si>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</si>
  <si>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</si>
  <si>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</si>
  <si>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</si>
  <si>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</si>
  <si>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</si>
  <si>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</si>
  <si>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</si>
  <si>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</si>
  <si>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</si>
  <si>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</si>
  <si>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</si>
  <si>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</si>
  <si>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</si>
  <si>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</si>
  <si>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</si>
  <si>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</si>
  <si>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</si>
  <si>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</si>
  <si>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</si>
  <si>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</si>
  <si>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</si>
  <si>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</si>
  <si>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</si>
  <si>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</si>
  <si>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</si>
  <si>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</si>
  <si>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</si>
  <si>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</si>
  <si>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</si>
  <si>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</si>
  <si>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</si>
  <si>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</si>
  <si>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</si>
  <si>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</si>
  <si>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</si>
  <si>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</si>
  <si>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</si>
  <si>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</si>
  <si>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</si>
  <si>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</si>
  <si>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</si>
  <si>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</si>
  <si>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</si>
  <si>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</si>
  <si>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</si>
  <si>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</si>
  <si>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</si>
  <si>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</si>
  <si>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</si>
  <si>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</si>
  <si>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</si>
  <si>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</si>
  <si>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</si>
  <si>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</si>
  <si>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</si>
  <si>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</si>
  <si>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</si>
  <si>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</si>
  <si>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</si>
  <si>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</si>
  <si>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</si>
  <si>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</si>
  <si>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</si>
  <si>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</si>
  <si>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</si>
  <si>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</si>
  <si>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</si>
  <si>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</si>
  <si>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</si>
  <si>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</si>
  <si>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</si>
  <si>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</si>
  <si>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</si>
  <si>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</si>
  <si>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</si>
  <si>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</si>
  <si>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</si>
  <si>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</si>
  <si>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</si>
  <si>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</si>
  <si>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</si>
  <si>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</si>
  <si>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</si>
  <si>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</si>
  <si>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</si>
  <si>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</si>
  <si>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</si>
  <si>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</si>
  <si>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</si>
  <si>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</si>
  <si>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</si>
  <si>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</si>
  <si>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</si>
  <si>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</si>
  <si>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</si>
  <si>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</si>
  <si>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</si>
  <si>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</si>
  <si>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</si>
  <si>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</si>
  <si>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</si>
  <si>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</si>
  <si>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</si>
  <si>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</si>
  <si>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</si>
  <si>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</si>
  <si>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</si>
  <si>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</si>
  <si>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</si>
  <si>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</si>
  <si>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</si>
  <si>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</si>
  <si>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</si>
  <si>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</si>
  <si>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</si>
  <si>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</si>
  <si>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</si>
  <si>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</si>
  <si>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</si>
  <si>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</si>
  <si>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</si>
  <si>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</si>
  <si>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</si>
  <si>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</si>
  <si>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</si>
  <si>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</si>
  <si>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</si>
  <si>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</si>
  <si>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</si>
  <si>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</si>
  <si>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</si>
  <si>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</si>
  <si>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</si>
  <si>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</si>
  <si>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</si>
  <si>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</si>
  <si>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</si>
  <si>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</si>
  <si>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</si>
  <si>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</si>
  <si>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</si>
  <si>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</si>
  <si>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</si>
  <si>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</si>
  <si>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</si>
  <si>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</si>
  <si>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</si>
  <si>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</si>
  <si>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</si>
  <si>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</si>
  <si>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</si>
  <si>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</si>
  <si>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</si>
  <si>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</si>
  <si>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</si>
  <si>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</si>
  <si>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</si>
  <si>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</si>
  <si>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</si>
  <si>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</si>
  <si>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</si>
  <si>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</si>
  <si>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</si>
  <si>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</si>
  <si>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</si>
  <si>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</si>
  <si>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</si>
  <si>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</si>
  <si>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</si>
  <si>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</si>
  <si>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</si>
  <si>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</si>
  <si>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</si>
  <si>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</si>
  <si>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</si>
  <si>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</si>
  <si>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</si>
  <si>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</si>
  <si>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</si>
  <si>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</si>
  <si>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</si>
  <si>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</si>
  <si>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</si>
  <si>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</si>
  <si>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</si>
  <si>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</si>
  <si>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</si>
  <si>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</si>
  <si>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</si>
  <si>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</si>
  <si>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</si>
  <si>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</si>
  <si>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</si>
  <si>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</si>
  <si>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</si>
  <si>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</si>
  <si>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</si>
  <si>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</si>
  <si>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</si>
  <si>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</si>
  <si>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</si>
  <si>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</si>
  <si>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</si>
  <si>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</si>
  <si>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</si>
  <si>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</si>
  <si>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</si>
  <si>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</si>
  <si>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</si>
  <si>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</si>
  <si>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</si>
  <si>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</si>
  <si>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</si>
  <si>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</si>
  <si>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</si>
  <si>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</si>
  <si>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</si>
  <si>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</si>
  <si>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</si>
  <si>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</si>
  <si>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</si>
  <si>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</si>
  <si>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</si>
  <si>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</si>
  <si>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</si>
  <si>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</si>
  <si>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</si>
  <si>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</si>
  <si>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</si>
  <si>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</si>
  <si>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</si>
  <si>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</si>
  <si>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</si>
  <si>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</si>
  <si>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</si>
  <si>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</si>
  <si>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</si>
  <si>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</si>
  <si>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</si>
  <si>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</si>
  <si>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</si>
  <si>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</si>
  <si>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</si>
  <si>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</si>
  <si>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</si>
  <si>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</si>
  <si>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</si>
  <si>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</si>
  <si>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</si>
  <si>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</si>
  <si>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</si>
  <si>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</si>
  <si>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</si>
  <si>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</si>
  <si>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</si>
  <si>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</si>
  <si>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</si>
  <si>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</si>
  <si>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</si>
  <si>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</si>
  <si>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</si>
  <si>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</si>
  <si>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</si>
  <si>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</si>
  <si>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</si>
  <si>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</si>
  <si>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</si>
  <si>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</si>
  <si>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</si>
  <si>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</si>
  <si>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</si>
  <si>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</si>
  <si>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</si>
  <si>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</si>
  <si>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</si>
  <si>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</si>
  <si>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</si>
  <si>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</si>
  <si>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</si>
  <si>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</si>
  <si>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</si>
  <si>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</si>
  <si>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</si>
  <si>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</si>
  <si>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</si>
  <si>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</si>
  <si>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</si>
  <si>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</si>
  <si>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</si>
  <si>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</si>
  <si>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</si>
  <si>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</si>
  <si>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</si>
  <si>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</si>
  <si>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</si>
  <si>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</si>
  <si>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</si>
  <si>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</si>
  <si>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</si>
  <si>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</si>
  <si>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</si>
  <si>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</si>
  <si>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</si>
  <si>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</si>
  <si>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</si>
  <si>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</si>
  <si>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</si>
  <si>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</si>
  <si>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</si>
  <si>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</si>
  <si>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</si>
  <si>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</si>
  <si>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</si>
  <si>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</si>
  <si>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</si>
  <si>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</si>
  <si>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</si>
  <si>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</si>
  <si>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</si>
  <si>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</si>
  <si>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</si>
  <si>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</si>
  <si>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</si>
  <si>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</si>
  <si>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</si>
  <si>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</si>
  <si>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</si>
  <si>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</si>
  <si>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</si>
  <si>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</si>
  <si>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</si>
  <si>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</si>
  <si>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</si>
  <si>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</si>
  <si>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</si>
  <si>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</si>
  <si>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</si>
  <si>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</si>
  <si>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</si>
  <si>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</si>
  <si>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</si>
  <si>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</si>
  <si>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</si>
  <si>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</si>
  <si>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</si>
  <si>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</si>
  <si>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</si>
  <si>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</si>
  <si>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</si>
  <si>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</si>
  <si>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</si>
  <si>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</si>
  <si>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</si>
  <si>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</si>
  <si>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</si>
  <si>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</si>
  <si>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</si>
  <si>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</si>
  <si>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</si>
  <si>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</si>
  <si>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</si>
  <si>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</si>
  <si>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</si>
  <si>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</si>
  <si>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</si>
  <si>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</si>
  <si>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</si>
  <si>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</si>
  <si>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</si>
  <si>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</si>
  <si>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</si>
  <si>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</si>
  <si>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</si>
  <si>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</si>
  <si>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</si>
  <si>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</si>
  <si>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</si>
  <si>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</si>
  <si>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</si>
  <si>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</si>
  <si>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</si>
  <si>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</si>
  <si>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</si>
  <si>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</si>
  <si>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</si>
  <si>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</si>
  <si>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</si>
  <si>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</si>
  <si>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</si>
  <si>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</si>
  <si>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</si>
  <si>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</si>
  <si>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</si>
  <si>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</si>
  <si>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</si>
  <si>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</si>
  <si>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</si>
  <si>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</si>
  <si>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</si>
  <si>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</si>
  <si>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</si>
  <si>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</si>
  <si>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</si>
  <si>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</si>
  <si>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</si>
  <si>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</si>
  <si>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</si>
  <si>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</si>
  <si>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</si>
  <si>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</si>
  <si>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</si>
  <si>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</si>
  <si>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</si>
  <si>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</si>
  <si>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</si>
  <si>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</si>
  <si>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</si>
  <si>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</si>
  <si>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</si>
  <si>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</si>
  <si>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</si>
  <si>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</si>
  <si>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</si>
  <si>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</si>
  <si>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</si>
  <si>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</si>
  <si>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</si>
  <si>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</si>
  <si>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</si>
  <si>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</si>
  <si>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</si>
  <si>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</si>
  <si>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</si>
  <si>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</si>
  <si>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</si>
  <si>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</si>
  <si>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</si>
  <si>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</si>
  <si>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</si>
  <si>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</si>
  <si>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</si>
  <si>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</si>
  <si>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</si>
  <si>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</si>
  <si>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</si>
  <si>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</si>
  <si>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</si>
  <si>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</si>
  <si>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</si>
  <si>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</si>
  <si>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</si>
  <si>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</si>
  <si>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</si>
  <si>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</si>
  <si>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</si>
  <si>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</si>
  <si>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</si>
  <si>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</si>
  <si>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</si>
  <si>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</si>
  <si>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</si>
  <si>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</si>
  <si>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</si>
  <si>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</si>
  <si>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</si>
  <si>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</si>
  <si>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</si>
  <si>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</si>
  <si>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</si>
  <si>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</si>
  <si>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</si>
  <si>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</si>
  <si>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</si>
  <si>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</si>
  <si>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</si>
  <si>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</si>
  <si>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</si>
  <si>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</si>
  <si>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</si>
  <si>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</si>
  <si>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</si>
  <si>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</si>
  <si>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</si>
  <si>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</si>
  <si>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</si>
  <si>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</si>
  <si>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</si>
  <si>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</si>
  <si>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</si>
  <si>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</si>
  <si>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</si>
  <si>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</si>
  <si>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</si>
  <si>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</si>
  <si>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</si>
  <si>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</si>
  <si>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</si>
  <si>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</si>
  <si>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</si>
  <si>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</si>
  <si>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</si>
  <si>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</si>
  <si>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</si>
  <si>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</si>
  <si>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</si>
  <si>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</si>
  <si>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</si>
  <si>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</si>
  <si>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</si>
  <si>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</si>
  <si>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</si>
  <si>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</si>
  <si>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</si>
  <si>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</si>
  <si>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</si>
  <si>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</si>
  <si>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</si>
  <si>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</si>
  <si>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</si>
  <si>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</si>
  <si>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</si>
  <si>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</si>
  <si>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</si>
  <si>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</si>
  <si>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</si>
  <si>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</si>
  <si>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</si>
  <si>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</si>
  <si>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</si>
  <si>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</si>
  <si>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</si>
  <si>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</si>
  <si>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</si>
  <si>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</si>
  <si>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</si>
  <si>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</si>
  <si>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</si>
  <si>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</si>
  <si>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</si>
  <si>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</si>
  <si>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</si>
  <si>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</si>
  <si>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</si>
  <si>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</si>
  <si>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</si>
  <si>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</si>
  <si>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</si>
  <si>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</si>
  <si>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</si>
  <si>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</si>
  <si>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</si>
  <si>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</si>
  <si>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</si>
  <si>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</si>
  <si>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</si>
  <si>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</si>
  <si>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</si>
  <si>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</si>
  <si>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</si>
  <si>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</si>
  <si>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</si>
  <si>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</si>
  <si>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</si>
  <si>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</si>
  <si>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</si>
  <si>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</si>
  <si>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</si>
  <si>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</si>
  <si>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</si>
  <si>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</si>
  <si>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</si>
  <si>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</si>
  <si>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</si>
  <si>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</si>
  <si>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</si>
  <si>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</si>
  <si>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</si>
  <si>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</si>
  <si>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</si>
  <si>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</si>
  <si>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</si>
  <si>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</si>
  <si>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</si>
  <si>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</si>
  <si>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</si>
  <si>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</si>
  <si>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</si>
  <si>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</si>
  <si>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</si>
  <si>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</si>
  <si>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</si>
  <si>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</si>
  <si>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</si>
  <si>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</si>
  <si>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</si>
  <si>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</si>
  <si>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</si>
  <si>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</si>
  <si>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</si>
  <si>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</si>
  <si>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</si>
  <si>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</si>
  <si>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</si>
  <si>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</si>
  <si>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</si>
  <si>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</si>
  <si>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</si>
  <si>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</si>
  <si>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</si>
  <si>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</si>
  <si>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</si>
  <si>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</si>
  <si>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</si>
  <si>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</si>
  <si>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</si>
  <si>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</si>
  <si>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</si>
  <si>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</si>
  <si>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</si>
  <si>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</si>
  <si>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</si>
  <si>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</si>
  <si>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</si>
  <si>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</si>
  <si>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</si>
  <si>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</si>
  <si>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</si>
  <si>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</si>
  <si>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</si>
  <si>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</si>
  <si>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</si>
  <si>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</si>
  <si>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</si>
  <si>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</si>
  <si>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</si>
  <si>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</si>
  <si>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</si>
  <si>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</si>
  <si>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</si>
  <si>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</si>
  <si>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</si>
  <si>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</si>
  <si>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</si>
  <si>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</si>
  <si>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</si>
  <si>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</si>
  <si>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</si>
  <si>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</si>
  <si>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</si>
  <si>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</si>
  <si>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</si>
  <si>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</si>
  <si>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</si>
  <si>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</si>
  <si>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</si>
  <si>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</si>
  <si>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</si>
  <si>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</si>
  <si>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</si>
  <si>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</si>
  <si>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</si>
  <si>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</si>
  <si>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</si>
  <si>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</si>
  <si>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</si>
  <si>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</si>
  <si>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</si>
  <si>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</si>
  <si>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</si>
  <si>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</si>
  <si>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</si>
  <si>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</si>
  <si>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</si>
  <si>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</si>
  <si>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</si>
  <si>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</si>
  <si>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</si>
  <si>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</si>
  <si>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</si>
  <si>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</si>
  <si>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</si>
  <si>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</si>
  <si>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</si>
  <si>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</si>
  <si>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</si>
  <si>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</si>
  <si>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</si>
  <si>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</si>
  <si>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</si>
  <si>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</si>
  <si>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</si>
  <si>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</si>
  <si>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</si>
  <si>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</si>
  <si>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</si>
  <si>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</si>
  <si>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</si>
  <si>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</si>
  <si>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</si>
  <si>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</si>
  <si>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</si>
  <si>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</si>
  <si>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</si>
  <si>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</si>
  <si>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</si>
  <si>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</si>
  <si>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</si>
  <si>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</si>
  <si>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</si>
  <si>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</si>
  <si>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</si>
  <si>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</si>
  <si>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</si>
  <si>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</si>
  <si>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</si>
  <si>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</si>
  <si>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</si>
  <si>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</si>
  <si>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</si>
  <si>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</si>
  <si>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</si>
  <si>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</si>
  <si>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</si>
  <si>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</si>
  <si>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</si>
  <si>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</si>
  <si>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</si>
  <si>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</si>
  <si>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</si>
  <si>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</si>
  <si>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</si>
  <si>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</si>
  <si>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</si>
  <si>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</si>
  <si>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</si>
  <si>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</si>
  <si>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</si>
  <si>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</si>
  <si>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</si>
  <si>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</si>
  <si>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</si>
  <si>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</si>
  <si>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</si>
  <si>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</si>
  <si>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</si>
  <si>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</si>
  <si>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</si>
  <si>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</si>
  <si>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</si>
  <si>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</si>
  <si>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</si>
  <si>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</si>
  <si>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</si>
  <si>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</si>
  <si>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</si>
  <si>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</si>
  <si>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</si>
  <si>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</si>
  <si>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</si>
  <si>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</si>
  <si>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</si>
  <si>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</si>
  <si>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</si>
  <si>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</si>
  <si>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</si>
  <si>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</si>
  <si>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</si>
  <si>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</si>
  <si>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</si>
  <si>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</si>
  <si>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</si>
  <si>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</si>
  <si>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</si>
  <si>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</si>
  <si>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</si>
  <si>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</si>
  <si>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</si>
  <si>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</si>
  <si>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</si>
  <si>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</si>
  <si>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</si>
  <si>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</si>
  <si>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</si>
  <si>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</si>
  <si>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</si>
  <si>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</si>
  <si>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</si>
  <si>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</si>
  <si>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</si>
  <si>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</si>
  <si>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</si>
  <si>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</si>
  <si>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</si>
  <si>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</si>
  <si>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</si>
  <si>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</si>
  <si>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</si>
  <si>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</si>
  <si>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</si>
  <si>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</si>
  <si>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</si>
  <si>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</si>
  <si>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</si>
  <si>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</si>
  <si>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</si>
  <si>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</si>
  <si>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</si>
  <si>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</si>
  <si>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</si>
  <si>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</si>
  <si>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</si>
  <si>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</si>
  <si>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</si>
  <si>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</si>
  <si>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</si>
  <si>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</si>
  <si>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</si>
  <si>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</si>
  <si>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</si>
  <si>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</si>
  <si>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</si>
  <si>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</si>
  <si>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</si>
  <si>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</si>
  <si>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</si>
  <si>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</si>
  <si>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</si>
  <si>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</si>
  <si>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</si>
  <si>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</si>
  <si>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</si>
  <si>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</si>
  <si>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</si>
  <si>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</si>
  <si>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</si>
  <si>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</si>
  <si>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</si>
  <si>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</si>
  <si>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</si>
  <si>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</si>
  <si>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</si>
  <si>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</si>
  <si>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</si>
  <si>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</si>
  <si>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</si>
  <si>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</si>
  <si>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</si>
  <si>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</si>
  <si>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</si>
  <si>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</si>
  <si>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</si>
  <si>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</si>
  <si>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</si>
  <si>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</si>
  <si>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</si>
  <si>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</si>
  <si>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</si>
  <si>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</si>
  <si>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</si>
  <si>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</si>
  <si>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</si>
  <si>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</si>
  <si>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</si>
  <si>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</si>
  <si>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</si>
  <si>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</si>
  <si>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</si>
  <si>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</si>
  <si>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</si>
  <si>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</si>
  <si>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</si>
  <si>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</si>
  <si>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</si>
  <si>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</si>
  <si>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</si>
  <si>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</si>
  <si>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</si>
  <si>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</si>
  <si>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</si>
  <si>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</si>
  <si>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</si>
  <si>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</si>
  <si>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</si>
  <si>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</si>
  <si>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</si>
  <si>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</si>
  <si>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</si>
  <si>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</si>
  <si>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</si>
  <si>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</si>
  <si>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</si>
  <si>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</si>
  <si>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</si>
  <si>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</si>
  <si>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</si>
  <si>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</si>
  <si>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</si>
  <si>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</si>
  <si>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</si>
  <si>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</si>
  <si>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</si>
  <si>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</si>
  <si>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</si>
  <si>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</si>
  <si>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</si>
  <si>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</si>
  <si>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</si>
  <si>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</si>
  <si>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</si>
  <si>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</si>
  <si>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</si>
  <si>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</si>
  <si>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</si>
  <si>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</si>
  <si>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</si>
  <si>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</si>
  <si>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</si>
  <si>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</si>
  <si>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</si>
  <si>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</si>
  <si>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</si>
  <si>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</si>
  <si>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</si>
  <si>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</si>
  <si>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</si>
  <si>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</si>
  <si>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</si>
  <si>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</si>
  <si>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</si>
  <si>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</si>
  <si>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</si>
  <si>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</si>
  <si>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</si>
  <si>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</si>
  <si>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</si>
  <si>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</si>
  <si>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</si>
  <si>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</si>
  <si>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</si>
  <si>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</si>
  <si>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</si>
  <si>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</si>
  <si>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</si>
  <si>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</si>
  <si>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</si>
  <si>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</si>
  <si>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</si>
  <si>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</si>
  <si>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</si>
  <si>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</si>
  <si>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</si>
  <si>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</si>
  <si>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</si>
  <si>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</si>
  <si>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</si>
  <si>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</si>
  <si>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</si>
  <si>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</si>
  <si>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</si>
  <si>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</si>
  <si>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</si>
  <si>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</si>
  <si>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</si>
  <si>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</si>
  <si>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</si>
  <si>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</si>
  <si>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</si>
  <si>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</si>
  <si>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</si>
  <si>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</si>
  <si>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</si>
  <si>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</si>
  <si>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</si>
  <si>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</si>
  <si>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</si>
  <si>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</si>
  <si>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</si>
  <si>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</si>
  <si>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</si>
  <si>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</si>
  <si>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</si>
  <si>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</si>
  <si>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</si>
  <si>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</si>
  <si>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</si>
  <si>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</si>
  <si>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</si>
  <si>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</si>
  <si>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</si>
  <si>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</si>
  <si>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</si>
  <si>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</si>
  <si>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</si>
  <si>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</si>
  <si>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</si>
  <si>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</si>
  <si>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</si>
  <si>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</si>
  <si>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</si>
  <si>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</si>
  <si>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</si>
  <si>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</si>
  <si>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</si>
  <si>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</si>
  <si>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</si>
  <si>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</si>
  <si>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</si>
  <si>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</si>
  <si>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</si>
  <si>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</si>
  <si>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</si>
  <si>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</si>
  <si>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</si>
  <si>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</si>
  <si>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</si>
  <si>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</si>
  <si>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</si>
  <si>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</si>
  <si>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</si>
  <si>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</si>
  <si>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</si>
  <si>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</si>
  <si>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</si>
  <si>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</si>
  <si>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</si>
  <si>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</si>
  <si>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</si>
  <si>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</si>
  <si>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</si>
  <si>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</si>
  <si>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</si>
  <si>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</si>
  <si>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</si>
  <si>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</si>
  <si>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</si>
  <si>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</si>
  <si>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</si>
  <si>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</si>
  <si>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</si>
  <si>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</si>
  <si>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</si>
  <si>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</si>
  <si>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</si>
  <si>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</si>
  <si>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</si>
  <si>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</si>
  <si>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</si>
  <si>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</si>
  <si>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</si>
  <si>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</si>
  <si>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</si>
  <si>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</si>
  <si>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</si>
  <si>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</si>
  <si>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</si>
  <si>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</si>
  <si>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</si>
  <si>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</si>
  <si>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</si>
  <si>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</si>
  <si>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</si>
  <si>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</si>
  <si>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</si>
  <si>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</si>
  <si>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</si>
  <si>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</si>
  <si>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</si>
  <si>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</si>
  <si>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</si>
  <si>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</si>
  <si>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</si>
  <si>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</si>
  <si>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</si>
  <si>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</si>
  <si>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</si>
  <si>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</si>
  <si>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</si>
  <si>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</si>
  <si>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</si>
  <si>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</si>
  <si>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</si>
  <si>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</si>
  <si>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</si>
  <si>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</si>
  <si>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</si>
  <si>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</si>
  <si>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</si>
  <si>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</si>
  <si>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</si>
  <si>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</si>
  <si>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</si>
  <si>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</si>
  <si>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</si>
  <si>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</si>
  <si>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</si>
  <si>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</si>
  <si>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</si>
  <si>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</si>
  <si>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</si>
  <si>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</si>
  <si>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</si>
  <si>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</si>
  <si>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</si>
  <si>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</si>
  <si>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</si>
  <si>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</si>
  <si>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</si>
  <si>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</si>
  <si>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</si>
  <si>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</si>
  <si>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</si>
  <si>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</si>
  <si>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</si>
  <si>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</si>
  <si>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</si>
  <si>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</si>
  <si>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</si>
  <si>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</si>
  <si>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</si>
  <si>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</si>
  <si>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</si>
  <si>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</si>
  <si>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</si>
  <si>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</si>
  <si>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</si>
  <si>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</si>
  <si>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</si>
  <si>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</si>
  <si>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</si>
  <si>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</si>
  <si>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</si>
  <si>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</si>
  <si>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</si>
  <si>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</si>
  <si>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</si>
  <si>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</si>
  <si>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</si>
  <si>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</si>
  <si>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</si>
  <si>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</si>
  <si>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</si>
  <si>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</si>
  <si>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</si>
  <si>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</si>
  <si>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</si>
  <si>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</si>
  <si>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</si>
  <si>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</si>
  <si>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</si>
  <si>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</si>
  <si>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</si>
  <si>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</si>
  <si>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</si>
  <si>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</si>
  <si>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</si>
  <si>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</si>
  <si>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</si>
  <si>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</si>
  <si>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</si>
  <si>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</si>
  <si>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</si>
  <si>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</si>
  <si>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</si>
  <si>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</si>
  <si>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</si>
  <si>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</si>
  <si>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</si>
  <si>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</si>
  <si>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</si>
  <si>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</si>
  <si>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</si>
  <si>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</si>
  <si>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</si>
  <si>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</si>
  <si>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</si>
  <si>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</si>
  <si>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</si>
  <si>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</si>
  <si>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</si>
  <si>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</si>
  <si>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</si>
  <si>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</si>
  <si>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</si>
  <si>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</si>
  <si>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</si>
  <si>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</si>
  <si>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</si>
  <si>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</si>
  <si>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</si>
  <si>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</si>
  <si>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</si>
  <si>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</si>
  <si>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</si>
  <si>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</si>
  <si>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</si>
  <si>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</si>
  <si>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</si>
  <si>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</si>
  <si>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</si>
  <si>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</si>
  <si>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</si>
  <si>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</si>
  <si>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</si>
  <si>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</si>
  <si>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</si>
  <si>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</si>
  <si>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</si>
  <si>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</si>
  <si>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</si>
  <si>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</si>
  <si>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</si>
  <si>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</si>
  <si>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</si>
  <si>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</si>
  <si>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</si>
  <si>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</si>
  <si>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</si>
  <si>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</si>
  <si>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</si>
  <si>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</si>
  <si>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</si>
  <si>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</si>
  <si>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</si>
  <si>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</si>
  <si>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</si>
  <si>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</si>
  <si>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</si>
  <si>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</si>
  <si>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</si>
  <si>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</si>
  <si>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</si>
  <si>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</si>
  <si>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</si>
  <si>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</si>
  <si>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</si>
  <si>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</si>
  <si>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</si>
  <si>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</si>
  <si>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</si>
  <si>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</si>
  <si>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</si>
  <si>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</si>
  <si>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</si>
  <si>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</si>
  <si>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</si>
  <si>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</si>
  <si>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</si>
  <si>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</si>
  <si>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</si>
  <si>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</si>
  <si>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</si>
  <si>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</si>
  <si>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</si>
  <si>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</si>
  <si>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</si>
  <si>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</si>
  <si>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</si>
  <si>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</si>
  <si>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</si>
  <si>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</si>
  <si>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</si>
  <si>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</si>
  <si>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</si>
  <si>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</si>
  <si>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</si>
  <si>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</si>
  <si>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</si>
  <si>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</si>
  <si>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</si>
  <si>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</si>
  <si>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</si>
  <si>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</si>
  <si>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</si>
  <si>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</si>
  <si>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</si>
  <si>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</si>
  <si>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</si>
  <si>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</si>
  <si>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</si>
  <si>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</si>
  <si>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</si>
  <si>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</si>
  <si>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</si>
  <si>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</si>
  <si>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</si>
  <si>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</si>
  <si>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</si>
  <si>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</si>
  <si>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</si>
  <si>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</si>
  <si>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</si>
  <si>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</si>
  <si>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</si>
  <si>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</si>
  <si>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</si>
  <si>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</si>
  <si>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</si>
  <si>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</si>
  <si>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</si>
  <si>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</si>
  <si>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</si>
  <si>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</si>
  <si>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</si>
  <si>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</si>
  <si>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</si>
  <si>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</si>
  <si>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</si>
  <si>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</si>
  <si>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</si>
  <si>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</si>
  <si>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</si>
  <si>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</si>
  <si>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</si>
  <si>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</si>
  <si>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</si>
  <si>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</si>
  <si>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</si>
  <si>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</si>
  <si>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</si>
  <si>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</si>
  <si>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</si>
  <si>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</si>
  <si>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</si>
  <si>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</si>
  <si>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</si>
  <si>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</si>
  <si>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</si>
  <si>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</si>
  <si>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</si>
  <si>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</si>
  <si>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</si>
  <si>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</si>
  <si>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</si>
  <si>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</si>
  <si>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</si>
  <si>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</si>
  <si>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</si>
  <si>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</si>
  <si>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</si>
  <si>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</si>
  <si>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</si>
  <si>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</si>
  <si>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</si>
  <si>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</si>
  <si>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</si>
  <si>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</si>
  <si>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</si>
  <si>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</si>
  <si>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</si>
  <si>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</si>
  <si>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</si>
  <si>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</si>
  <si>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</si>
  <si>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</si>
  <si>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</si>
  <si>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</si>
  <si>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</si>
  <si>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</si>
  <si>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</si>
  <si>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</si>
  <si>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</si>
  <si>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</si>
  <si>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</si>
  <si>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</si>
  <si>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</si>
  <si>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</si>
  <si>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</si>
  <si>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</si>
  <si>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</si>
  <si>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</si>
  <si>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</si>
  <si>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</si>
  <si>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</si>
  <si>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</si>
  <si>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</si>
  <si>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</si>
  <si>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</si>
  <si>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</si>
  <si>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</si>
  <si>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</si>
  <si>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</si>
  <si>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</si>
  <si>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</si>
  <si>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</si>
  <si>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</si>
  <si>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</si>
  <si>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</si>
  <si>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</si>
  <si>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</si>
  <si>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</si>
  <si>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</si>
  <si>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</si>
  <si>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</si>
  <si>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</si>
  <si>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</si>
  <si>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</si>
  <si>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</si>
  <si>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</si>
  <si>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</si>
  <si>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</si>
  <si>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</si>
  <si>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</si>
  <si>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</si>
  <si>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</si>
  <si>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</si>
  <si>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</si>
  <si>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</si>
  <si>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</si>
  <si>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</si>
  <si>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</si>
  <si>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</si>
  <si>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</si>
  <si>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</si>
  <si>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</si>
  <si>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</si>
  <si>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</si>
  <si>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</si>
  <si>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</si>
  <si>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</si>
  <si>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</si>
  <si>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</si>
  <si>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</si>
  <si>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</si>
  <si>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</si>
  <si>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</si>
  <si>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</si>
  <si>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</si>
  <si>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</si>
  <si>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</si>
  <si>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</si>
  <si>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</si>
  <si>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</si>
  <si>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</si>
  <si>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</si>
  <si>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</si>
  <si>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</si>
  <si>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</si>
  <si>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</si>
  <si>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</si>
  <si>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</si>
  <si>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</si>
  <si>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</si>
  <si>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</si>
  <si>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</si>
  <si>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</si>
  <si>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</si>
  <si>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</si>
  <si>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</si>
  <si>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</si>
  <si>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</si>
  <si>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</si>
  <si>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</si>
  <si>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</si>
  <si>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</si>
  <si>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</si>
  <si>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</si>
  <si>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</si>
  <si>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</si>
  <si>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</si>
  <si>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</si>
  <si>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</si>
  <si>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</si>
  <si>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</si>
  <si>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</si>
  <si>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</si>
  <si>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</si>
  <si>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</si>
  <si>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</si>
  <si>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</si>
  <si>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</si>
  <si>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</si>
  <si>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</si>
  <si>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</si>
  <si>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</si>
  <si>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</si>
  <si>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</si>
  <si>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</si>
  <si>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</si>
  <si>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</si>
  <si>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</si>
  <si>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</si>
  <si>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</si>
  <si>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</si>
  <si>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</si>
  <si>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</si>
  <si>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</si>
  <si>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</si>
  <si>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</si>
  <si>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</si>
  <si>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</si>
  <si>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</si>
  <si>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</si>
  <si>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</si>
  <si>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</si>
  <si>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</si>
  <si>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</si>
  <si>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</si>
  <si>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</si>
  <si>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</si>
  <si>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</si>
  <si>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</si>
  <si>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</si>
  <si>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</si>
  <si>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</si>
  <si>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</si>
  <si>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</si>
  <si>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</si>
  <si>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</si>
  <si>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</si>
  <si>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</si>
  <si>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</si>
  <si>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</si>
  <si>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</si>
  <si>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</si>
  <si>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</si>
  <si>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</si>
  <si>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</si>
  <si>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</si>
  <si>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</si>
  <si>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</si>
  <si>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</si>
  <si>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</si>
  <si>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</si>
  <si>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</si>
  <si>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</si>
  <si>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</si>
  <si>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</si>
  <si>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</si>
  <si>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</si>
  <si>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</si>
  <si>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</si>
  <si>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</si>
  <si>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</si>
  <si>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</si>
  <si>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</si>
  <si>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</si>
  <si>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</si>
  <si>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</si>
  <si>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</si>
  <si>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</si>
  <si>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</si>
  <si>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</si>
  <si>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</si>
  <si>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</si>
  <si>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</si>
  <si>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</si>
  <si>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</si>
  <si>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</si>
  <si>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</si>
  <si>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</si>
  <si>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</si>
  <si>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</si>
  <si>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</si>
  <si>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</si>
  <si>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</si>
  <si>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</si>
  <si>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</si>
  <si>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</si>
  <si>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</si>
  <si>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</si>
  <si>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</si>
  <si>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</si>
  <si>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</si>
  <si>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</si>
  <si>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</si>
  <si>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</si>
  <si>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</si>
  <si>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</si>
  <si>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</si>
  <si>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</si>
  <si>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</si>
  <si>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</si>
  <si>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</si>
  <si>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</si>
  <si>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</si>
  <si>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</si>
  <si>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</si>
  <si>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</si>
  <si>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</si>
  <si>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</si>
  <si>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</si>
  <si>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</si>
  <si>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</si>
  <si>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</si>
  <si>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</si>
  <si>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</si>
  <si>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</si>
  <si>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</si>
  <si>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</si>
  <si>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</si>
  <si>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</si>
  <si>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</si>
  <si>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</si>
  <si>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</si>
  <si>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</si>
  <si>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</si>
  <si>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</si>
  <si>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</si>
  <si>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</si>
  <si>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</si>
  <si>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</si>
  <si>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</si>
  <si>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</si>
  <si>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</si>
  <si>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</si>
  <si>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</si>
  <si>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</si>
  <si>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</si>
  <si>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</si>
  <si>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</si>
  <si>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</si>
  <si>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</si>
  <si>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</si>
  <si>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</si>
  <si>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</si>
  <si>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</si>
  <si>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</si>
  <si>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</si>
  <si>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</si>
  <si>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</si>
  <si>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</si>
  <si>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</si>
  <si>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</si>
  <si>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</si>
  <si>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</si>
  <si>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</si>
  <si>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</si>
  <si>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</si>
  <si>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</si>
  <si>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</si>
  <si>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</si>
  <si>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</si>
  <si>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</si>
  <si>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</si>
  <si>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</si>
  <si>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</si>
  <si>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</si>
  <si>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</si>
  <si>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</si>
  <si>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</si>
  <si>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</si>
  <si>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</si>
  <si>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</si>
  <si>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</si>
  <si>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</si>
  <si>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</si>
  <si>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</si>
  <si>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</si>
  <si>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</si>
  <si>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</si>
  <si>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</si>
  <si>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</si>
  <si>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</si>
  <si>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</si>
  <si>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</si>
  <si>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</si>
  <si>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</si>
  <si>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</si>
  <si>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</si>
  <si>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</si>
  <si>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</si>
  <si>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</si>
  <si>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</si>
  <si>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</si>
  <si>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</si>
  <si>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</si>
  <si>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</si>
  <si>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</si>
  <si>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</si>
  <si>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</si>
  <si>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</si>
  <si>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</si>
  <si>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</si>
  <si>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</si>
  <si>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</si>
  <si>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</si>
  <si>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</si>
  <si>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</si>
  <si>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</si>
  <si>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</si>
  <si>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</si>
  <si>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</si>
  <si>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</si>
  <si>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</si>
  <si>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</si>
  <si>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</si>
  <si>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</si>
  <si>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</si>
  <si>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</si>
  <si>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</si>
  <si>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</si>
  <si>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</si>
  <si>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</si>
  <si>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</si>
  <si>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</si>
  <si>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</si>
  <si>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</si>
  <si>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</si>
  <si>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</si>
  <si>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</si>
  <si>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</si>
  <si>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</si>
  <si>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</si>
  <si>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</si>
  <si>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</si>
  <si>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</si>
  <si>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</si>
  <si>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</si>
  <si>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</si>
  <si>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</si>
  <si>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</si>
  <si>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</si>
  <si>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</si>
  <si>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</si>
  <si>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</si>
  <si>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</si>
  <si>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</si>
  <si>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</si>
  <si>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</si>
  <si>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</si>
  <si>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</si>
  <si>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</si>
  <si>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</si>
  <si>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</si>
  <si>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</si>
  <si>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</si>
  <si>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</si>
  <si>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</si>
  <si>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</si>
  <si>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</si>
  <si>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</si>
  <si>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</si>
  <si>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</si>
  <si>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</si>
  <si>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</si>
  <si>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</si>
  <si>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</si>
  <si>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</si>
  <si>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</si>
  <si>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</si>
  <si>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</si>
  <si>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</si>
  <si>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</si>
  <si>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</si>
  <si>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</si>
  <si>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</si>
  <si>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</si>
  <si>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</si>
  <si>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</si>
  <si>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</si>
  <si>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</si>
  <si>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</si>
  <si>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</si>
  <si>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</si>
  <si>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</si>
  <si>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</si>
  <si>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</si>
  <si>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</si>
  <si>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</si>
  <si>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</si>
  <si>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</si>
  <si>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</si>
  <si>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</si>
  <si>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</si>
  <si>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</si>
  <si>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</si>
  <si>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</si>
  <si>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</si>
  <si>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</si>
  <si>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</si>
  <si>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</si>
  <si>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</si>
  <si>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</si>
  <si>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</si>
  <si>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</si>
  <si>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</si>
  <si>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</si>
  <si>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</si>
  <si>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</si>
  <si>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</si>
  <si>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</si>
  <si>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</si>
  <si>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</si>
  <si>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</si>
  <si>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</si>
  <si>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</si>
  <si>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</si>
  <si>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</si>
  <si>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</si>
  <si>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</si>
  <si>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</si>
  <si>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</si>
  <si>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</si>
  <si>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</si>
  <si>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</si>
  <si>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</si>
  <si>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</si>
  <si>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</si>
  <si>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</si>
  <si>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</si>
  <si>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</si>
  <si>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</si>
  <si>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</si>
  <si>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</si>
  <si>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</si>
  <si>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</si>
  <si>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</si>
  <si>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</si>
  <si>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</si>
  <si>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</si>
  <si>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</si>
  <si>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</si>
  <si>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</si>
  <si>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</si>
  <si>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</si>
  <si>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</si>
  <si>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</si>
  <si>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</si>
  <si>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</si>
  <si>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</si>
  <si>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</si>
  <si>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</si>
  <si>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</si>
  <si>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</si>
  <si>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</si>
  <si>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</si>
  <si>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</si>
  <si>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</si>
  <si>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</si>
  <si>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</si>
  <si>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</si>
  <si>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</si>
  <si>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</si>
  <si>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</si>
  <si>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</si>
  <si>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</si>
  <si>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</si>
  <si>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</si>
  <si>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</si>
  <si>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</si>
  <si>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</si>
  <si>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</si>
  <si>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</si>
  <si>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</si>
  <si>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</si>
  <si>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</si>
  <si>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</si>
  <si>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</si>
  <si>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</si>
  <si>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</si>
  <si>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</si>
  <si>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</si>
  <si>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</si>
  <si>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</si>
  <si>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</si>
  <si>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</si>
  <si>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</si>
  <si>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</si>
  <si>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</si>
  <si>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</si>
  <si>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</si>
  <si>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</si>
  <si>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</si>
  <si>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</si>
  <si>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</si>
  <si>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</si>
  <si>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</si>
  <si>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</si>
  <si>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</si>
  <si>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</si>
  <si>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</si>
  <si>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</si>
  <si>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</si>
  <si>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</si>
  <si>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</si>
  <si>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</si>
  <si>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</si>
  <si>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</si>
  <si>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</si>
  <si>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</si>
  <si>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</si>
  <si>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</si>
  <si>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</si>
  <si>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</si>
  <si>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</si>
  <si>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</si>
  <si>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</si>
  <si>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</si>
  <si>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</si>
  <si>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</si>
  <si>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</si>
  <si>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</si>
  <si>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</si>
  <si>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</si>
  <si>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</si>
  <si>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</si>
  <si>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</si>
  <si>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</si>
  <si>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</si>
  <si>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</si>
  <si>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</si>
  <si>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</si>
  <si>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</si>
  <si>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</si>
  <si>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</si>
  <si>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</si>
  <si>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</si>
  <si>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</si>
  <si>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</si>
  <si>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</si>
  <si>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</si>
  <si>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</si>
  <si>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</si>
  <si>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</si>
  <si>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</si>
  <si>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</si>
  <si>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</si>
  <si>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</si>
  <si>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</si>
  <si>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</si>
  <si>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</si>
  <si>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</si>
  <si>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</si>
  <si>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</si>
  <si>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</si>
  <si>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</si>
  <si>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</si>
  <si>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</si>
  <si>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</si>
  <si>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</si>
  <si>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</si>
  <si>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</si>
  <si>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</si>
  <si>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</si>
  <si>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</si>
  <si>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</si>
  <si>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</si>
  <si>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</si>
  <si>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</si>
  <si>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</si>
  <si>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</si>
  <si>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</si>
  <si>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</si>
  <si>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</si>
  <si>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</si>
  <si>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</si>
  <si>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</si>
  <si>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</si>
  <si>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</si>
  <si>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</si>
  <si>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</si>
  <si>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</si>
  <si>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</si>
  <si>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</si>
  <si>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</si>
  <si>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</si>
  <si>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</si>
  <si>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</si>
  <si>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</si>
  <si>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</si>
  <si>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</si>
  <si>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</si>
  <si>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</si>
  <si>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</si>
  <si>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</si>
  <si>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</si>
  <si>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</si>
  <si>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</si>
  <si>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</si>
  <si>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</si>
  <si>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</si>
  <si>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</si>
  <si>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</si>
  <si>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</si>
  <si>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</si>
  <si>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</si>
  <si>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</si>
  <si>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</si>
  <si>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</si>
  <si>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</si>
  <si>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</si>
  <si>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</si>
  <si>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</si>
  <si>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</si>
  <si>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</si>
  <si>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</si>
  <si>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</si>
  <si>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</si>
  <si>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</si>
  <si>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</si>
  <si>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</si>
  <si>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</si>
  <si>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</si>
  <si>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</si>
  <si>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</si>
  <si>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</si>
  <si>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</si>
  <si>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</si>
  <si>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</si>
  <si>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</si>
  <si>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</si>
  <si>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</si>
  <si>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</si>
  <si>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</si>
  <si>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</si>
  <si>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</si>
  <si>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</si>
  <si>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</si>
  <si>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</si>
  <si>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</si>
  <si>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</si>
  <si>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</si>
  <si>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</si>
  <si>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</si>
  <si>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</si>
  <si>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</si>
  <si>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</si>
  <si>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</si>
  <si>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</si>
  <si>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</si>
  <si>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</si>
  <si>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</si>
  <si>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</si>
  <si>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</si>
  <si>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</si>
  <si>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</si>
  <si>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</si>
  <si>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</si>
  <si>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</si>
  <si>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</si>
  <si>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</si>
  <si>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</si>
  <si>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</si>
  <si>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</si>
  <si>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</si>
  <si>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</si>
  <si>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</si>
  <si>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</si>
  <si>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</si>
  <si>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</si>
  <si>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</si>
  <si>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</si>
  <si>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</si>
  <si>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</si>
  <si>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</si>
  <si>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</si>
  <si>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</si>
  <si>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</si>
  <si>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</si>
  <si>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</si>
  <si>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</si>
  <si>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</si>
  <si>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</si>
  <si>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</si>
  <si>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</si>
  <si>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</si>
  <si>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</si>
  <si>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</si>
  <si>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</si>
  <si>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</si>
  <si>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</si>
  <si>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</si>
  <si>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</si>
  <si>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</si>
  <si>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</si>
  <si>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</si>
  <si>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</si>
  <si>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</si>
  <si>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</si>
  <si>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</si>
  <si>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</si>
  <si>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</si>
  <si>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</si>
  <si>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</si>
  <si>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</si>
  <si>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</si>
  <si>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</si>
  <si>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</si>
  <si>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</si>
  <si>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</si>
  <si>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</si>
  <si>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</si>
  <si>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</si>
  <si>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</si>
  <si>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</si>
  <si>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</si>
  <si>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</si>
  <si>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</si>
  <si>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</si>
  <si>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</si>
  <si>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</si>
  <si>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</si>
  <si>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</si>
  <si>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</si>
  <si>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</si>
  <si>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</si>
  <si>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</si>
  <si>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</si>
  <si>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</si>
  <si>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</si>
  <si>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</si>
  <si>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</si>
  <si>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</si>
  <si>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</si>
  <si>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</si>
  <si>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</si>
  <si>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</si>
  <si>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</si>
  <si>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</si>
  <si>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</si>
  <si>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</si>
  <si>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</si>
  <si>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</si>
  <si>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</si>
  <si>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</si>
  <si>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</si>
  <si>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</si>
  <si>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</si>
  <si>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</si>
  <si>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</si>
  <si>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</si>
  <si>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</si>
  <si>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</si>
  <si>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</si>
  <si>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</si>
  <si>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</si>
  <si>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</si>
  <si>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</si>
  <si>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</si>
  <si>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</si>
  <si>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</si>
  <si>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</si>
  <si>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</si>
  <si>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</si>
  <si>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</si>
  <si>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</si>
  <si>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</si>
  <si>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</si>
  <si>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</si>
  <si>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</si>
  <si>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</si>
  <si>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</si>
  <si>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</si>
  <si>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</si>
  <si>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</si>
  <si>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</si>
  <si>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</si>
  <si>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</si>
  <si>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</si>
  <si>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</si>
  <si>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</si>
  <si>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</si>
  <si>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</si>
  <si>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</si>
  <si>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</si>
  <si>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</si>
  <si>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</si>
  <si>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</si>
  <si>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</si>
  <si>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</si>
  <si>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</si>
  <si>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</si>
  <si>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</si>
  <si>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</si>
  <si>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</si>
  <si>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</si>
  <si>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</si>
  <si>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</si>
  <si>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</si>
  <si>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</si>
  <si>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</si>
  <si>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</si>
  <si>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</si>
  <si>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</si>
  <si>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</si>
  <si>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</si>
  <si>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</si>
  <si>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</si>
  <si>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</si>
  <si>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</si>
  <si>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</si>
  <si>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</si>
  <si>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</si>
  <si>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</si>
  <si>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</si>
  <si>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</si>
  <si>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</si>
  <si>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</si>
  <si>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</si>
  <si>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</si>
  <si>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</si>
  <si>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</si>
  <si>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</si>
  <si>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</si>
  <si>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</si>
  <si>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</si>
  <si>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</si>
  <si>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</si>
  <si>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</si>
  <si>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</si>
  <si>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</si>
  <si>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</si>
  <si>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</si>
  <si>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</si>
  <si>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</si>
  <si>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</si>
  <si>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</si>
  <si>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</si>
  <si>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</si>
  <si>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</si>
  <si>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</si>
  <si>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</si>
  <si>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</si>
  <si>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</si>
  <si>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</si>
  <si>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</si>
  <si>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</si>
  <si>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</si>
  <si>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</si>
  <si>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</si>
  <si>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</si>
  <si>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</si>
  <si>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</si>
  <si>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</si>
  <si>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</si>
  <si>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</si>
  <si>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</si>
  <si>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</si>
  <si>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</si>
  <si>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</si>
  <si>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</si>
  <si>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</si>
  <si>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</si>
  <si>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</si>
  <si>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</si>
  <si>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</si>
  <si>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</si>
  <si>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</si>
  <si>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</si>
  <si>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</si>
  <si>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</si>
  <si>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</si>
  <si>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</si>
  <si>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</si>
  <si>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</si>
  <si>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</si>
  <si>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</si>
  <si>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</si>
  <si>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</si>
  <si>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</si>
  <si>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</si>
  <si>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</si>
  <si>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</si>
  <si>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</si>
  <si>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</si>
  <si>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</si>
  <si>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</si>
  <si>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</si>
  <si>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</si>
  <si>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</si>
  <si>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</si>
  <si>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</si>
  <si>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</si>
  <si>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</si>
  <si>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</si>
  <si>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</si>
  <si>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</si>
  <si>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</si>
  <si>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</si>
  <si>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</si>
  <si>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</si>
  <si>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</si>
  <si>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</si>
  <si>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</si>
  <si>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</si>
  <si>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</si>
  <si>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</si>
  <si>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</si>
  <si>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</si>
  <si>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</si>
  <si>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</si>
  <si>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</si>
  <si>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</si>
  <si>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</si>
  <si>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</si>
  <si>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</si>
  <si>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</si>
  <si>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</si>
  <si>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</si>
  <si>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</si>
  <si>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</si>
  <si>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</si>
  <si>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</si>
  <si>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</si>
  <si>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</si>
  <si>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</si>
  <si>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</si>
  <si>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</si>
  <si>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</si>
  <si>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</si>
  <si>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</si>
  <si>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</si>
  <si>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</si>
  <si>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</si>
  <si>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</si>
  <si>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</si>
  <si>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</si>
  <si>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</si>
  <si>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</si>
  <si>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</si>
  <si>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</si>
  <si>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</si>
  <si>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</si>
  <si>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</si>
  <si>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</si>
  <si>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</si>
  <si>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</si>
  <si>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</si>
  <si>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</si>
  <si>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</si>
  <si>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</si>
  <si>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</si>
  <si>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</si>
  <si>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</si>
  <si>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</si>
  <si>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</si>
  <si>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</si>
  <si>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</si>
  <si>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</si>
  <si>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</si>
  <si>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</si>
  <si>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</si>
  <si>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</si>
  <si>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</si>
  <si>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</si>
  <si>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</si>
  <si>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</si>
  <si>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</si>
  <si>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</si>
  <si>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</si>
  <si>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</si>
  <si>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</si>
  <si>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</si>
  <si>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</si>
  <si>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</si>
  <si>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</si>
  <si>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</si>
  <si>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</si>
  <si>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</si>
  <si>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</si>
  <si>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</si>
  <si>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</si>
  <si>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</si>
  <si>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</si>
  <si>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</si>
  <si>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</si>
  <si>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</si>
  <si>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</si>
  <si>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</si>
  <si>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</si>
  <si>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</si>
  <si>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</si>
  <si>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</si>
  <si>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</si>
  <si>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</si>
  <si>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</si>
  <si>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</si>
  <si>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</si>
  <si>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</si>
  <si>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</si>
  <si>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</si>
  <si>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</si>
  <si>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</si>
  <si>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</si>
  <si>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</si>
  <si>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</si>
  <si>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</si>
  <si>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</si>
  <si>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</si>
  <si>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</si>
  <si>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</si>
  <si>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</si>
  <si>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</si>
  <si>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</si>
  <si>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</si>
  <si>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</si>
  <si>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</si>
  <si>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</si>
  <si>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</si>
  <si>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</si>
  <si>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</si>
  <si>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</si>
  <si>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</si>
  <si>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</si>
  <si>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</si>
  <si>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</si>
  <si>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</si>
  <si>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</si>
  <si>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</si>
  <si>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</si>
  <si>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</si>
  <si>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</si>
  <si>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</si>
  <si>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</si>
  <si>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</si>
  <si>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</si>
  <si>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</si>
  <si>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</si>
  <si>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</si>
  <si>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</si>
  <si>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</si>
  <si>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</si>
  <si>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</si>
  <si>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</si>
  <si>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</si>
  <si>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</si>
  <si>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</si>
  <si>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</si>
  <si>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</si>
  <si>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</si>
  <si>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</si>
  <si>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</si>
  <si>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</si>
  <si>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</si>
  <si>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</si>
  <si>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</si>
  <si>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</si>
  <si>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</si>
  <si>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</si>
  <si>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</si>
  <si>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</si>
  <si>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</si>
  <si>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</si>
  <si>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</si>
  <si>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</si>
  <si>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</si>
  <si>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</si>
  <si>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</si>
  <si>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</si>
  <si>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</si>
  <si>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</si>
  <si>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</si>
  <si>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</si>
  <si>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</si>
  <si>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</si>
  <si>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</si>
  <si>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</si>
  <si>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</si>
  <si>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</si>
  <si>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</si>
  <si>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</si>
  <si>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</si>
  <si>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</si>
  <si>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</si>
  <si>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</si>
  <si>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</si>
  <si>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</si>
  <si>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</si>
  <si>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</si>
  <si>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</si>
  <si>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</si>
  <si>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</si>
  <si>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</si>
  <si>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</si>
  <si>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</si>
  <si>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</si>
  <si>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</si>
  <si>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</si>
  <si>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</si>
  <si>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</si>
  <si>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</si>
  <si>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</si>
  <si>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</si>
  <si>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</si>
  <si>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</si>
  <si>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</si>
  <si>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</si>
  <si>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</si>
  <si>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</si>
  <si>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</si>
  <si>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</si>
  <si>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</si>
  <si>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</si>
  <si>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</si>
  <si>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</si>
  <si>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</si>
  <si>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</si>
  <si>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</si>
  <si>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</si>
  <si>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</si>
  <si>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</si>
  <si>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</si>
  <si>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</si>
  <si>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</si>
  <si>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</si>
  <si>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</si>
  <si>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</si>
  <si>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</si>
  <si>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</si>
  <si>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</si>
  <si>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</si>
  <si>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</si>
  <si>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</si>
  <si>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</si>
  <si>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</si>
  <si>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</si>
  <si>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</si>
  <si>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</si>
  <si>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</si>
  <si>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</si>
  <si>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</si>
  <si>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</si>
  <si>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</si>
  <si>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</si>
  <si>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</si>
  <si>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</si>
  <si>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</si>
  <si>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</si>
  <si>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</si>
  <si>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</si>
  <si>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</si>
  <si>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</si>
  <si>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</si>
  <si>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</si>
  <si>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</si>
  <si>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</si>
  <si>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</si>
  <si>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</si>
  <si>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</si>
  <si>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</si>
  <si>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</si>
  <si>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</si>
  <si>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</si>
  <si>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</si>
  <si>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</si>
  <si>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</si>
  <si>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</si>
  <si>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</si>
  <si>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</si>
  <si>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</si>
  <si>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</si>
  <si>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</si>
  <si>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</si>
  <si>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</si>
  <si>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</si>
  <si>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</si>
  <si>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</si>
  <si>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</si>
  <si>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</si>
  <si>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</si>
  <si>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</si>
  <si>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</si>
  <si>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</si>
  <si>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</si>
  <si>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</si>
  <si>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</si>
  <si>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</si>
  <si>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</si>
  <si>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</si>
  <si>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</si>
  <si>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</si>
  <si>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</si>
  <si>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</si>
  <si>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</si>
  <si>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</si>
  <si>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</si>
  <si>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</si>
  <si>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</si>
  <si>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</si>
  <si>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</si>
  <si>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</si>
  <si>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</si>
  <si>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</si>
  <si>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</si>
  <si>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</si>
  <si>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</si>
  <si>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</si>
  <si>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</si>
  <si>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</si>
  <si>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</si>
  <si>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</si>
  <si>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</si>
  <si>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</si>
  <si>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</si>
  <si>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</si>
  <si>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</si>
  <si>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</si>
  <si>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</si>
  <si>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</si>
  <si>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</si>
  <si>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</si>
  <si>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</si>
  <si>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</si>
  <si>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</si>
  <si>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</si>
  <si>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</si>
  <si>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</si>
  <si>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</si>
  <si>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</si>
  <si>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</si>
  <si>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</si>
  <si>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</si>
  <si>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</si>
  <si>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</si>
  <si>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</si>
  <si>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</si>
  <si>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</si>
  <si>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</si>
  <si>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</si>
  <si>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</si>
  <si>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</si>
  <si>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</si>
  <si>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</si>
  <si>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</si>
  <si>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</si>
  <si>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</si>
  <si>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</si>
  <si>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</si>
  <si>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</si>
  <si>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</si>
  <si>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</si>
  <si>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</si>
  <si>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</si>
  <si>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</si>
  <si>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</si>
  <si>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</si>
  <si>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</si>
  <si>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</si>
  <si>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</si>
  <si>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</si>
  <si>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</si>
  <si>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</si>
  <si>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</si>
  <si>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</si>
  <si>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</si>
  <si>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</si>
  <si>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</si>
  <si>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</si>
  <si>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</si>
  <si>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</si>
  <si>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</si>
  <si>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</si>
  <si>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</si>
  <si>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</si>
  <si>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</si>
  <si>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</si>
  <si>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</si>
  <si>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</si>
  <si>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</si>
  <si>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</si>
  <si>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</si>
  <si>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</si>
  <si>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</si>
  <si>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</si>
  <si>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</si>
  <si>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</si>
  <si>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</si>
  <si>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</si>
  <si>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</si>
  <si>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</si>
  <si>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</si>
  <si>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</si>
  <si>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</si>
  <si>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</si>
  <si>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</si>
  <si>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</si>
  <si>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</si>
  <si>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</si>
  <si>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</si>
  <si>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</si>
  <si>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</si>
  <si>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</si>
  <si>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</si>
  <si>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</si>
  <si>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</si>
  <si>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</si>
  <si>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</si>
  <si>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</si>
  <si>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</si>
  <si>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</si>
  <si>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</si>
  <si>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</si>
  <si>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</si>
  <si>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</si>
  <si>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</si>
  <si>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</si>
  <si>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</si>
  <si>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</si>
  <si>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</si>
  <si>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</si>
  <si>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</si>
  <si>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</si>
  <si>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</si>
  <si>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</si>
  <si>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</si>
  <si>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</si>
  <si>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</si>
  <si>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</si>
  <si>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</si>
  <si>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</si>
  <si>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</si>
  <si>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</si>
  <si>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</si>
  <si>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</si>
  <si>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</si>
  <si>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</si>
  <si>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</si>
  <si>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</si>
  <si>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</si>
  <si>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</si>
  <si>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</si>
  <si>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</si>
  <si>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</si>
  <si>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</si>
  <si>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</si>
  <si>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</si>
  <si>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</si>
  <si>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</si>
  <si>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</si>
  <si>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</si>
  <si>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</si>
  <si>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</si>
  <si>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</si>
  <si>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</si>
  <si>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</si>
  <si>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</si>
  <si>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</si>
  <si>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</si>
  <si>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</si>
  <si>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</si>
  <si>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</si>
  <si>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</si>
  <si>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</si>
  <si>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</si>
  <si>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</si>
  <si>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</si>
  <si>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</si>
  <si>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</si>
  <si>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</si>
  <si>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</si>
  <si>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</si>
  <si>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</si>
  <si>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</si>
  <si>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</si>
  <si>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</si>
  <si>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</si>
  <si>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</si>
  <si>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</si>
  <si>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</si>
  <si>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</si>
  <si>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</si>
  <si>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</si>
  <si>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</si>
  <si>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</si>
  <si>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</si>
  <si>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</si>
  <si>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</si>
  <si>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</si>
  <si>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</si>
  <si>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</si>
  <si>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</si>
  <si>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</si>
  <si>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</si>
  <si>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</si>
  <si>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</si>
  <si>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</si>
  <si>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</si>
  <si>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</si>
  <si>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</si>
  <si>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</si>
  <si>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</si>
  <si>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</si>
  <si>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</si>
  <si>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</si>
  <si>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</si>
  <si>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</si>
  <si>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</si>
  <si>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</si>
  <si>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</si>
  <si>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</si>
  <si>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</si>
  <si>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</si>
  <si>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</si>
  <si>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</si>
  <si>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</si>
  <si>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</si>
  <si>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</si>
  <si>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</si>
  <si>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</si>
  <si>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</si>
  <si>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</si>
  <si>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</si>
  <si>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</si>
  <si>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</si>
  <si>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</si>
  <si>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</si>
  <si>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</si>
  <si>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</si>
  <si>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</si>
  <si>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</si>
  <si>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</si>
  <si>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</si>
  <si>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</si>
  <si>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</si>
  <si>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</si>
  <si>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</si>
  <si>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</si>
  <si>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</si>
  <si>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</si>
  <si>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</si>
  <si>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</si>
  <si>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</si>
  <si>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</si>
  <si>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</si>
  <si>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</si>
  <si>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</si>
  <si>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</si>
  <si>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</si>
  <si>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</si>
  <si>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</si>
  <si>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</si>
  <si>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</si>
  <si>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</si>
  <si>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</si>
  <si>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</si>
  <si>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</si>
  <si>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</si>
  <si>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</si>
  <si>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</si>
  <si>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</si>
  <si>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</si>
  <si>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</si>
  <si>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</si>
  <si>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</si>
  <si>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</si>
  <si>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</si>
  <si>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</si>
  <si>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</si>
  <si>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</si>
  <si>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</si>
  <si>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</si>
  <si>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</si>
  <si>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</si>
  <si>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</si>
  <si>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</si>
  <si>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</si>
  <si>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</si>
  <si>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</si>
  <si>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</si>
  <si>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</si>
  <si>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</si>
  <si>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</si>
  <si>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</si>
  <si>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</si>
  <si>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</si>
  <si>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</si>
  <si>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</si>
  <si>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</si>
  <si>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</si>
  <si>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</si>
  <si>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</si>
  <si>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</si>
  <si>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</si>
  <si>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</si>
  <si>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</si>
  <si>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</si>
  <si>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</si>
  <si>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</si>
  <si>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</si>
  <si>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</si>
  <si>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</si>
  <si>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</si>
  <si>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</si>
  <si>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</si>
  <si>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</si>
  <si>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</si>
  <si>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</si>
  <si>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</si>
  <si>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</si>
  <si>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</si>
  <si>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</si>
  <si>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</si>
  <si>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</si>
  <si>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</si>
  <si>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</si>
  <si>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</si>
  <si>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</si>
  <si>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</si>
  <si>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</si>
  <si>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</si>
  <si>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</si>
  <si>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</si>
  <si>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</si>
  <si>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</si>
  <si>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</si>
  <si>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</si>
  <si>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</si>
  <si>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</si>
  <si>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</si>
  <si>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</si>
  <si>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</si>
  <si>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</si>
  <si>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</si>
  <si>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</si>
  <si>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</si>
  <si>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</si>
  <si>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</si>
  <si>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</si>
  <si>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</si>
  <si>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</si>
  <si>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</si>
  <si>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</si>
  <si>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</si>
  <si>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</si>
  <si>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</si>
  <si>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</si>
  <si>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</si>
  <si>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</si>
  <si>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</si>
  <si>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</si>
  <si>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</si>
  <si>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</si>
  <si>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</si>
  <si>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</si>
  <si>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</si>
  <si>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</si>
  <si>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</si>
  <si>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</si>
  <si>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</si>
  <si>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</si>
  <si>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</si>
  <si>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</si>
  <si>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</si>
  <si>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</si>
  <si>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</si>
  <si>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</si>
  <si>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</si>
  <si>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</si>
  <si>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</si>
  <si>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</si>
  <si>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</si>
  <si>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</si>
  <si>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</si>
  <si>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</si>
  <si>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</si>
  <si>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</si>
  <si>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</si>
  <si>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</si>
  <si>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</si>
  <si>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</si>
  <si>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</si>
  <si>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</si>
  <si>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</si>
  <si>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</si>
  <si>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</si>
  <si>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</si>
  <si>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</si>
  <si>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</si>
  <si>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</si>
  <si>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</si>
  <si>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</si>
  <si>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</si>
  <si>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</si>
  <si>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</si>
  <si>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</si>
  <si>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</si>
  <si>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</si>
  <si>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</si>
  <si>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</si>
  <si>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</si>
  <si>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</si>
  <si>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</si>
  <si>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</si>
  <si>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</si>
  <si>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</si>
  <si>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</si>
  <si>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</si>
  <si>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</si>
  <si>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</si>
  <si>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</si>
  <si>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</si>
  <si>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</si>
  <si>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</si>
  <si>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</si>
  <si>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</si>
  <si>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</si>
  <si>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</si>
  <si>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</si>
  <si>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</si>
  <si>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</si>
  <si>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</si>
  <si>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</si>
  <si>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</si>
  <si>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</si>
  <si>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</si>
  <si>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</si>
  <si>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</si>
  <si>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</si>
  <si>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</si>
  <si>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</si>
  <si>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</si>
  <si>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</si>
  <si>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</si>
  <si>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</si>
  <si>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</si>
  <si>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</si>
  <si>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</si>
  <si>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</si>
  <si>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</si>
  <si>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</si>
  <si>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</si>
  <si>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</si>
  <si>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</si>
  <si>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</si>
  <si>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</si>
  <si>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</si>
  <si>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</si>
  <si>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</si>
  <si>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</si>
  <si>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</si>
  <si>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</si>
  <si>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</si>
  <si>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</si>
  <si>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</si>
  <si>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</si>
  <si>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</si>
  <si>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</si>
  <si>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</si>
  <si>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</si>
  <si>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</si>
  <si>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</si>
  <si>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</si>
  <si>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</si>
  <si>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</si>
  <si>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</si>
  <si>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</si>
  <si>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</si>
  <si>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</si>
  <si>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</si>
  <si>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</si>
  <si>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</si>
  <si>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</si>
  <si>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</si>
  <si>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</si>
  <si>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</si>
  <si>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</si>
  <si>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</si>
  <si>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</si>
  <si>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</si>
  <si>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</si>
  <si>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</si>
  <si>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</si>
  <si>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</si>
  <si>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</si>
  <si>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</si>
  <si>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</si>
  <si>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</si>
  <si>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</si>
  <si>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</si>
  <si>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</si>
  <si>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</si>
  <si>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</si>
  <si>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</si>
  <si>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</si>
  <si>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</si>
  <si>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</si>
  <si>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</si>
  <si>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</si>
  <si>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</si>
  <si>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</si>
  <si>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</si>
  <si>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</si>
  <si>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</si>
  <si>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</si>
  <si>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</si>
  <si>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</si>
  <si>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</si>
  <si>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</si>
  <si>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</si>
  <si>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</si>
  <si>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</si>
  <si>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</si>
  <si>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</si>
  <si>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</si>
  <si>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</si>
  <si>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</si>
  <si>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</si>
  <si>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</si>
  <si>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</si>
  <si>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</si>
  <si>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</si>
  <si>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</si>
  <si>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</si>
  <si>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</si>
  <si>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</si>
  <si>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</si>
  <si>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</si>
  <si>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</si>
  <si>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</si>
  <si>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</si>
  <si>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</si>
  <si>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</si>
  <si>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</si>
  <si>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</si>
  <si>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</si>
  <si>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</si>
  <si>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</si>
  <si>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</si>
  <si>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</si>
  <si>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</si>
  <si>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</si>
  <si>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</si>
  <si>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</si>
  <si>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</si>
  <si>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</si>
  <si>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</si>
  <si>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</si>
  <si>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</si>
  <si>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</si>
  <si>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</si>
  <si>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</si>
  <si>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</si>
  <si>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</si>
  <si>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</si>
  <si>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</si>
  <si>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</si>
  <si>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</si>
  <si>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</si>
  <si>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</si>
  <si>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</si>
  <si>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</si>
  <si>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</si>
  <si>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</si>
  <si>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</si>
  <si>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</si>
  <si>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</si>
  <si>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</si>
  <si>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</si>
  <si>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</si>
  <si>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</si>
  <si>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</si>
  <si>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</si>
  <si>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</si>
  <si>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</si>
  <si>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</si>
  <si>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</si>
  <si>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</si>
  <si>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</si>
  <si>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</si>
  <si>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</si>
  <si>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</si>
  <si>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</si>
  <si>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</si>
  <si>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</si>
  <si>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</si>
  <si>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</si>
  <si>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</si>
  <si>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</si>
  <si>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</si>
  <si>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</si>
  <si>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</si>
  <si>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</si>
  <si>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</si>
  <si>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</si>
  <si>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</si>
  <si>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</si>
  <si>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</si>
  <si>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</si>
  <si>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</si>
  <si>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</si>
  <si>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</si>
  <si>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</si>
  <si>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</si>
  <si>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</si>
  <si>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</si>
  <si>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</si>
  <si>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</si>
  <si>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</si>
  <si>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</si>
  <si>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</si>
  <si>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</si>
  <si>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</si>
  <si>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</si>
  <si>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</si>
  <si>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</si>
  <si>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</si>
  <si>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</si>
  <si>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</si>
  <si>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</si>
  <si>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</si>
  <si>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</si>
  <si>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</si>
  <si>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</si>
  <si>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</si>
  <si>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</si>
  <si>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</si>
  <si>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</si>
  <si>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</si>
  <si>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</si>
  <si>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</si>
  <si>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</si>
  <si>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</si>
  <si>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</si>
  <si>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</si>
  <si>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</si>
  <si>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</si>
  <si>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</si>
  <si>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</si>
  <si>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</si>
  <si>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</si>
  <si>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</si>
  <si>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</si>
  <si>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</si>
  <si>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</si>
  <si>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</si>
  <si>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</si>
  <si>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</si>
  <si>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</si>
  <si>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</si>
  <si>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</si>
  <si>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</si>
  <si>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</si>
  <si>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</si>
  <si>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</si>
  <si>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</si>
  <si>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</si>
  <si>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</si>
  <si>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</si>
  <si>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</si>
  <si>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</si>
  <si>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</si>
  <si>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</si>
  <si>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</si>
  <si>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</si>
  <si>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</si>
  <si>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</si>
  <si>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</si>
  <si>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</si>
  <si>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</si>
  <si>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</si>
  <si>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</si>
  <si>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</si>
  <si>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</si>
  <si>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</si>
  <si>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</si>
  <si>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</si>
  <si>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</si>
  <si>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</si>
  <si>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</si>
  <si>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</si>
  <si>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</si>
  <si>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</si>
  <si>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</si>
  <si>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</si>
  <si>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</si>
  <si>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</si>
  <si>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</si>
  <si>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</si>
  <si>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</si>
  <si>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</si>
  <si>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</si>
  <si>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</si>
  <si>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</si>
  <si>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</si>
  <si>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</si>
  <si>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</si>
  <si>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</si>
  <si>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</si>
  <si>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</si>
  <si>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</si>
  <si>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</si>
  <si>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</si>
  <si>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</si>
  <si>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</si>
  <si>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</si>
  <si>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</si>
  <si>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</si>
  <si>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</si>
  <si>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</si>
  <si>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</si>
  <si>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</si>
  <si>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</si>
  <si>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</si>
  <si>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</si>
  <si>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</si>
  <si>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</si>
  <si>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</si>
  <si>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</si>
  <si>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</si>
  <si>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</si>
  <si>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</si>
  <si>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</si>
  <si>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</si>
  <si>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</si>
  <si>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</si>
  <si>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</si>
  <si>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</si>
  <si>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</si>
  <si>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</si>
  <si>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</si>
  <si>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</si>
  <si>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</si>
  <si>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</si>
  <si>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</si>
  <si>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</si>
  <si>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</si>
  <si>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</si>
  <si>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</si>
  <si>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</si>
  <si>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</si>
  <si>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</si>
  <si>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</si>
  <si>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</si>
  <si>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</si>
  <si>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</si>
  <si>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</si>
  <si>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</si>
  <si>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</si>
  <si>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</si>
  <si>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</si>
  <si>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</si>
  <si>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</si>
  <si>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</si>
  <si>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</si>
  <si>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</si>
  <si>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</si>
  <si>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</si>
  <si>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</si>
  <si>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</si>
  <si>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</si>
  <si>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</si>
  <si>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</si>
  <si>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</si>
  <si>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</si>
  <si>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</si>
  <si>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</si>
  <si>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</si>
  <si>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</si>
  <si>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</si>
  <si>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</si>
  <si>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</si>
  <si>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</si>
  <si>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</si>
  <si>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</si>
  <si>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</si>
  <si>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</si>
  <si>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</si>
  <si>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</si>
  <si>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</si>
  <si>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</si>
  <si>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</si>
  <si>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</si>
  <si>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</si>
  <si>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</si>
  <si>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</si>
  <si>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</si>
  <si>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</si>
  <si>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</si>
  <si>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</si>
  <si>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</si>
  <si>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</si>
  <si>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</si>
  <si>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</si>
  <si>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</si>
  <si>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</si>
  <si>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</si>
  <si>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</si>
  <si>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</si>
  <si>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</si>
  <si>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</si>
  <si>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</si>
  <si>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</si>
  <si>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</si>
  <si>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</si>
  <si>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</si>
  <si>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</si>
  <si>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</si>
  <si>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</si>
  <si>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</si>
  <si>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</si>
  <si>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</si>
  <si>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</si>
  <si>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</si>
  <si>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</si>
  <si>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</si>
  <si>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</si>
  <si>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</si>
  <si>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</si>
  <si>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</si>
  <si>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</si>
  <si>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</si>
  <si>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</si>
  <si>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</si>
  <si>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</si>
  <si>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</si>
  <si>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</si>
  <si>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</si>
  <si>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</si>
  <si>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</si>
  <si>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</si>
  <si>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</si>
  <si>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</si>
  <si>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</si>
  <si>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</si>
  <si>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</si>
  <si>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</si>
  <si>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</si>
  <si>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</si>
  <si>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</si>
  <si>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</si>
  <si>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</si>
  <si>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</si>
  <si>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</si>
  <si>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</si>
  <si>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</si>
  <si>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</si>
  <si>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</si>
  <si>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</si>
  <si>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</si>
  <si>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</si>
  <si>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</si>
  <si>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</si>
  <si>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</si>
  <si>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</si>
  <si>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</si>
  <si>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</si>
  <si>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</si>
  <si>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</si>
  <si>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</si>
  <si>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</si>
  <si>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</si>
  <si>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</si>
  <si>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</si>
  <si>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</si>
  <si>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</si>
  <si>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</si>
  <si>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</si>
  <si>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</si>
  <si>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</si>
  <si>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</si>
  <si>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</si>
  <si>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</si>
  <si>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</si>
  <si>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</si>
  <si>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</si>
  <si>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</si>
  <si>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</si>
  <si>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</si>
  <si>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</si>
  <si>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</si>
  <si>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</si>
  <si>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</si>
  <si>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</si>
  <si>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</si>
  <si>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</si>
  <si>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</si>
  <si>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</si>
  <si>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</si>
  <si>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</si>
  <si>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</si>
  <si>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</si>
  <si>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</si>
  <si>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</si>
  <si>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</si>
  <si>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</si>
  <si>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</si>
  <si>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</si>
  <si>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</si>
  <si>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</si>
  <si>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</si>
  <si>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</si>
  <si>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</si>
  <si>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</si>
  <si>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</si>
  <si>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</si>
  <si>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</si>
  <si>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</si>
  <si>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</si>
  <si>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</si>
  <si>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</si>
  <si>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</si>
  <si>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</si>
  <si>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</si>
  <si>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</si>
  <si>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</si>
  <si>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</si>
  <si>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</si>
  <si>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</si>
  <si>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</si>
  <si>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</si>
  <si>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</si>
  <si>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</si>
  <si>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</si>
  <si>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</si>
  <si>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</si>
  <si>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</si>
  <si>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</si>
  <si>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</si>
  <si>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</si>
  <si>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</si>
  <si>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</si>
  <si>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</si>
  <si>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</si>
  <si>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</si>
  <si>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</si>
  <si>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</si>
  <si>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</si>
  <si>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</si>
  <si>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</si>
  <si>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</si>
  <si>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</si>
  <si>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</si>
  <si>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</si>
  <si>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</si>
  <si>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</si>
  <si>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</si>
  <si>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</si>
  <si>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</si>
  <si>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</si>
  <si>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</si>
  <si>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</si>
  <si>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</si>
  <si>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</si>
  <si>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</si>
  <si>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</si>
  <si>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</si>
  <si>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</si>
  <si>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</si>
  <si>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</si>
  <si>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</si>
  <si>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</si>
  <si>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</si>
  <si>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</si>
  <si>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</si>
  <si>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</si>
  <si>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</si>
  <si>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</si>
  <si>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</si>
  <si>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</si>
  <si>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</si>
  <si>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</si>
  <si>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</si>
  <si>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</si>
  <si>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</si>
  <si>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</si>
  <si>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</si>
  <si>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</si>
  <si>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</si>
  <si>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</si>
  <si>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</si>
  <si>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</si>
  <si>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</si>
  <si>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</si>
  <si>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</si>
  <si>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</si>
  <si>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</si>
  <si>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</si>
  <si>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</si>
  <si>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</si>
  <si>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</si>
  <si>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</si>
  <si>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</si>
  <si>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</si>
  <si>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</si>
  <si>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</si>
  <si>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</si>
  <si>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</si>
  <si>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</si>
  <si>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</si>
  <si>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</si>
  <si>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</si>
  <si>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</si>
  <si>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</si>
  <si>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</si>
  <si>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</si>
  <si>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</si>
  <si>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</si>
  <si>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</si>
  <si>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</si>
  <si>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</si>
  <si>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</si>
  <si>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</si>
  <si>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</si>
  <si>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</si>
  <si>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</si>
  <si>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</si>
  <si>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</si>
  <si>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</si>
  <si>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</si>
  <si>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</si>
  <si>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</si>
  <si>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</si>
  <si>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</si>
  <si>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</si>
  <si>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</si>
  <si>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</si>
  <si>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</si>
  <si>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</si>
  <si>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</si>
  <si>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</si>
  <si>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</si>
  <si>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</si>
  <si>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</si>
  <si>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</si>
  <si>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</si>
  <si>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</si>
  <si>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</si>
  <si>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</si>
  <si>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</si>
  <si>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</si>
  <si>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</si>
  <si>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</si>
  <si>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</si>
  <si>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</si>
  <si>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</si>
  <si>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</si>
  <si>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</si>
  <si>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</si>
  <si>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</si>
  <si>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</si>
  <si>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</si>
  <si>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</si>
  <si>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</si>
  <si>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</si>
  <si>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</si>
  <si>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</si>
  <si>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</si>
  <si>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</si>
  <si>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</si>
  <si>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</si>
  <si>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</si>
  <si>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</si>
  <si>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</si>
  <si>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</si>
  <si>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</si>
  <si>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</si>
  <si>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</si>
  <si>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</si>
  <si>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</si>
  <si>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</si>
  <si>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</si>
  <si>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</si>
  <si>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</si>
  <si>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</si>
  <si>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</si>
  <si>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</si>
  <si>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</si>
  <si>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</si>
  <si>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</si>
  <si>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</si>
  <si>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</si>
  <si>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</si>
  <si>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</si>
  <si>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</si>
  <si>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</si>
  <si>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</si>
  <si>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</si>
  <si>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</si>
  <si>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</si>
  <si>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</si>
  <si>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</si>
  <si>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</si>
  <si>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</si>
  <si>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</si>
  <si>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</si>
  <si>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</si>
  <si>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</si>
  <si>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</si>
  <si>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</si>
  <si>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</si>
  <si>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</si>
  <si>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</si>
  <si>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</si>
  <si>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</si>
  <si>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</si>
  <si>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</si>
  <si>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</si>
  <si>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</si>
  <si>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</si>
  <si>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</si>
  <si>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</si>
  <si>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</si>
  <si>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</si>
  <si>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</si>
  <si>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</si>
  <si>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</si>
  <si>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</si>
  <si>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</si>
  <si>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</si>
  <si>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</si>
  <si>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</si>
  <si>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</si>
  <si>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</si>
  <si>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</si>
  <si>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</si>
  <si>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</si>
  <si>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</si>
  <si>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</si>
  <si>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</si>
  <si>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</si>
  <si>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</si>
  <si>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</si>
  <si>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</si>
  <si>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</si>
  <si>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</si>
  <si>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</si>
  <si>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</si>
  <si>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</si>
  <si>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</si>
  <si>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</si>
  <si>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</si>
  <si>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</si>
  <si>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</si>
  <si>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</si>
  <si>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</si>
  <si>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</si>
  <si>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</si>
  <si>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</si>
  <si>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</si>
  <si>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</si>
  <si>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</si>
  <si>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</si>
  <si>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</si>
  <si>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</si>
  <si>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</si>
  <si>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</si>
  <si>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</si>
  <si>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</si>
  <si>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</si>
  <si>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</si>
  <si>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</si>
  <si>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</si>
  <si>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</si>
  <si>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</si>
  <si>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</si>
  <si>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</si>
  <si>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</si>
  <si>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</si>
  <si>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</si>
  <si>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</si>
  <si>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</si>
  <si>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</si>
  <si>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</si>
  <si>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</si>
  <si>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</si>
  <si>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</si>
  <si>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</si>
  <si>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</si>
  <si>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</si>
  <si>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</si>
  <si>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</si>
  <si>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</si>
  <si>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</si>
  <si>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</si>
  <si>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</si>
  <si>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</si>
  <si>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</si>
  <si>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</si>
  <si>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</si>
  <si>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</si>
  <si>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</si>
  <si>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</si>
  <si>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</si>
  <si>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</si>
  <si>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</si>
  <si>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</si>
  <si>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</si>
  <si>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</si>
  <si>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</si>
  <si>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</si>
  <si>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</si>
  <si>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</si>
  <si>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</si>
  <si>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</si>
  <si>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</si>
  <si>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</si>
  <si>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</si>
  <si>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</si>
  <si>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</si>
  <si>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</si>
  <si>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</si>
  <si>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</si>
  <si>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</si>
  <si>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</si>
  <si>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</si>
  <si>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</si>
  <si>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</si>
  <si>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</si>
  <si>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</si>
  <si>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</si>
  <si>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</si>
  <si>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</si>
  <si>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</si>
  <si>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</si>
  <si>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</si>
  <si>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</si>
  <si>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</si>
  <si>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</si>
  <si>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</si>
  <si>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</si>
  <si>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</si>
  <si>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</si>
  <si>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</si>
  <si>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</si>
  <si>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</si>
  <si>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</si>
  <si>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</si>
  <si>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</si>
  <si>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</si>
  <si>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</si>
  <si>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</si>
  <si>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</si>
  <si>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</si>
  <si>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</si>
  <si>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</si>
  <si>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</si>
  <si>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</si>
  <si>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</si>
  <si>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</si>
  <si>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</si>
  <si>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</si>
  <si>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</si>
  <si>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</si>
  <si>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</si>
  <si>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</si>
  <si>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</si>
  <si>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</si>
  <si>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</si>
  <si>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</si>
  <si>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</si>
  <si>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</si>
  <si>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</si>
  <si>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</si>
  <si>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</si>
  <si>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</si>
  <si>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</si>
  <si>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</si>
  <si>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</si>
  <si>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</si>
  <si>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</si>
  <si>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</si>
  <si>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</si>
  <si>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</si>
  <si>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</si>
  <si>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</si>
  <si>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</si>
  <si>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</si>
  <si>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</si>
  <si>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</si>
  <si>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</si>
  <si>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</si>
  <si>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</si>
  <si>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</si>
  <si>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</si>
  <si>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</si>
  <si>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</si>
  <si>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</si>
  <si>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</si>
  <si>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</si>
  <si>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</si>
  <si>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</si>
  <si>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</si>
  <si>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</si>
  <si>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</si>
  <si>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</si>
  <si>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</si>
  <si>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</si>
  <si>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</si>
  <si>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</si>
  <si>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</si>
  <si>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</si>
  <si>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</si>
  <si>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</si>
  <si>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</si>
  <si>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</si>
  <si>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</si>
  <si>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</si>
  <si>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</si>
  <si>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</si>
  <si>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</si>
  <si>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</si>
  <si>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</si>
  <si>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</si>
  <si>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</si>
  <si>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</si>
  <si>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</si>
  <si>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</si>
  <si>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</si>
  <si>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</si>
  <si>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</si>
  <si>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</si>
  <si>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</si>
  <si>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</si>
  <si>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</si>
  <si>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</si>
  <si>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</si>
  <si>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</si>
  <si>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</si>
  <si>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</si>
  <si>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</si>
  <si>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</si>
  <si>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</si>
  <si>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</si>
  <si>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</si>
  <si>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</si>
  <si>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</si>
  <si>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</si>
  <si>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</si>
  <si>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</si>
  <si>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</si>
  <si>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</si>
  <si>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</si>
  <si>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</si>
  <si>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</si>
  <si>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</si>
  <si>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</si>
  <si>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</si>
  <si>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</si>
  <si>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</si>
  <si>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</si>
  <si>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</si>
  <si>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</si>
  <si>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</si>
  <si>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</si>
  <si>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</si>
  <si>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</si>
  <si>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</si>
  <si>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</si>
  <si>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</si>
  <si>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</si>
  <si>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</si>
  <si>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</si>
  <si>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</si>
  <si>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</si>
  <si>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</si>
  <si>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</si>
  <si>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</si>
  <si>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</si>
  <si>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</si>
  <si>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</si>
  <si>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</si>
  <si>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</si>
  <si>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</si>
  <si>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</si>
  <si>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</si>
  <si>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</si>
  <si>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</si>
  <si>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</si>
  <si>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</si>
  <si>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</si>
  <si>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</si>
  <si>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</si>
  <si>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</si>
  <si>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</si>
  <si>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</si>
  <si>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</si>
  <si>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</si>
  <si>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</si>
  <si>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</si>
  <si>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</si>
  <si>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</si>
  <si>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</si>
  <si>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</si>
  <si>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</si>
  <si>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</si>
  <si>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</si>
  <si>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</si>
  <si>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</si>
  <si>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</si>
  <si>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</si>
  <si>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</si>
  <si>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</si>
  <si>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</si>
  <si>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</si>
  <si>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</si>
  <si>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</si>
  <si>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</si>
  <si>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</si>
  <si>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</si>
  <si>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</si>
  <si>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</si>
  <si>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</si>
  <si>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</si>
  <si>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</si>
  <si>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</si>
  <si>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</si>
  <si>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</si>
  <si>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</si>
  <si>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</si>
  <si>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</si>
  <si>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</si>
  <si>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</si>
  <si>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</si>
  <si>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</si>
  <si>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</si>
  <si>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</si>
  <si>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</si>
  <si>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</si>
  <si>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</si>
  <si>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</si>
  <si>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</si>
  <si>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</si>
  <si>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</si>
  <si>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</si>
  <si>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</si>
  <si>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</si>
  <si>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</si>
  <si>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</si>
  <si>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</si>
  <si>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</si>
  <si>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</si>
  <si>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</si>
  <si>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</si>
  <si>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</si>
  <si>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</si>
  <si>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</si>
  <si>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</si>
  <si>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</si>
  <si>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</si>
  <si>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</si>
  <si>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</si>
  <si>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</si>
  <si>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</si>
  <si>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</si>
  <si>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</si>
  <si>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</si>
  <si>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</si>
  <si>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</si>
  <si>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</si>
  <si>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</si>
  <si>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</si>
  <si>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</si>
  <si>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</si>
  <si>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</si>
  <si>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</si>
  <si>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</si>
  <si>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</si>
  <si>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</si>
  <si>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</si>
  <si>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</si>
  <si>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</si>
  <si>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</si>
  <si>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</si>
  <si>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</si>
  <si>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</si>
  <si>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</si>
  <si>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</si>
  <si>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</si>
  <si>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</si>
  <si>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</si>
  <si>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</si>
  <si>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</si>
  <si>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</si>
  <si>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</si>
  <si>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</si>
  <si>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</si>
  <si>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</si>
  <si>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</si>
  <si>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</si>
  <si>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</si>
  <si>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</si>
  <si>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</si>
  <si>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</si>
  <si>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</si>
  <si>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</si>
  <si>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</si>
  <si>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</si>
  <si>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</si>
  <si>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</si>
  <si>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</si>
  <si>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</si>
  <si>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</si>
  <si>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</si>
  <si>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</si>
  <si>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</si>
  <si>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</si>
  <si>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</si>
  <si>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</si>
  <si>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</si>
  <si>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</si>
  <si>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</si>
  <si>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</si>
  <si>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</si>
  <si>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</si>
  <si>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</si>
  <si>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</si>
  <si>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</si>
  <si>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</si>
  <si>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</si>
  <si>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</si>
  <si>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</si>
  <si>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</si>
  <si>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</si>
  <si>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</si>
  <si>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</si>
  <si>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</si>
  <si>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</si>
  <si>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</si>
  <si>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</si>
  <si>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</si>
  <si>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</si>
  <si>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</si>
  <si>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</si>
  <si>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</si>
  <si>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</si>
  <si>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</si>
  <si>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</si>
  <si>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</si>
  <si>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</si>
  <si>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</si>
  <si>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</si>
  <si>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</si>
  <si>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</si>
  <si>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</si>
  <si>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</si>
  <si>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</si>
  <si>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</si>
  <si>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</si>
  <si>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</si>
  <si>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</si>
  <si>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</si>
  <si>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</si>
  <si>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</si>
  <si>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</si>
  <si>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</si>
  <si>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</si>
  <si>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</si>
  <si>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</si>
  <si>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</si>
  <si>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</si>
  <si>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</si>
  <si>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</si>
  <si>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</si>
  <si>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</si>
  <si>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</si>
  <si>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</si>
  <si>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</si>
  <si>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</si>
  <si>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</si>
  <si>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</si>
  <si>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</si>
  <si>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</si>
  <si>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</si>
  <si>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</si>
  <si>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</si>
  <si>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</si>
  <si>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</si>
  <si>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</si>
  <si>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</si>
  <si>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</si>
  <si>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</si>
  <si>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</si>
  <si>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</si>
  <si>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</si>
  <si>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</si>
  <si>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</si>
  <si>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</si>
  <si>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</si>
  <si>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</si>
  <si>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</si>
  <si>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</si>
  <si>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</si>
  <si>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</si>
  <si>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</si>
  <si>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</si>
  <si>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</si>
  <si>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</si>
  <si>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</si>
  <si>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</si>
  <si>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</si>
  <si>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</si>
  <si>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</si>
  <si>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</si>
  <si>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</si>
  <si>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</si>
  <si>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</si>
  <si>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</si>
  <si>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</si>
  <si>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</si>
  <si>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</si>
  <si>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</si>
  <si>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</si>
  <si>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</si>
  <si>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</si>
  <si>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</si>
  <si>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</si>
  <si>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</si>
  <si>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</si>
  <si>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</si>
  <si>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</si>
  <si>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</si>
  <si>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</si>
  <si>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</si>
  <si>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</si>
  <si>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</si>
  <si>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</si>
  <si>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</si>
  <si>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</si>
  <si>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</si>
  <si>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</si>
  <si>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</si>
  <si>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</si>
  <si>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</si>
  <si>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</si>
  <si>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</si>
  <si>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</si>
  <si>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</si>
  <si>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</si>
  <si>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</si>
  <si>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</si>
  <si>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</si>
  <si>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</si>
  <si>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</si>
  <si>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</si>
  <si>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</si>
  <si>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</si>
  <si>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</si>
  <si>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</si>
  <si>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</si>
  <si>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</si>
  <si>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</si>
  <si>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</si>
  <si>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</si>
  <si>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</si>
  <si>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</si>
  <si>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</si>
  <si>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</si>
  <si>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</si>
  <si>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</si>
  <si>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</si>
  <si>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</si>
  <si>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</si>
  <si>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</si>
  <si>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</si>
  <si>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</si>
  <si>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</si>
  <si>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</si>
  <si>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</si>
  <si>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</si>
  <si>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</si>
  <si>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</si>
  <si>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</si>
  <si>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</si>
  <si>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</si>
  <si>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</si>
  <si>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</si>
  <si>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</si>
  <si>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</si>
  <si>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</si>
  <si>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</si>
  <si>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</si>
  <si>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</si>
  <si>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</si>
  <si>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</si>
  <si>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</si>
  <si>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</si>
  <si>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</si>
  <si>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</si>
  <si>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</si>
  <si>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</si>
  <si>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</si>
  <si>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</si>
  <si>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</si>
  <si>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</si>
  <si>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</si>
  <si>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</si>
  <si>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</si>
  <si>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</si>
  <si>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</si>
  <si>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</si>
  <si>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</si>
  <si>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</si>
  <si>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</si>
  <si>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</si>
  <si>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</si>
  <si>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</si>
  <si>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</si>
  <si>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</si>
  <si>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</si>
  <si>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</si>
  <si>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</si>
  <si>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</si>
  <si>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</si>
  <si>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</si>
  <si>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</si>
  <si>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</si>
  <si>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</si>
  <si>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</si>
  <si>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</si>
  <si>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</si>
  <si>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</si>
  <si>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</si>
  <si>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</si>
  <si>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</si>
  <si>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</si>
  <si>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</si>
  <si>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</si>
  <si>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</si>
  <si>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</si>
  <si>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</si>
  <si>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</si>
  <si>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</si>
  <si>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</si>
  <si>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</si>
  <si>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</si>
  <si>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</si>
  <si>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</si>
  <si>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</si>
  <si>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</si>
  <si>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</si>
  <si>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</si>
  <si>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</si>
  <si>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</si>
  <si>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</si>
  <si>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</si>
  <si>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</si>
  <si>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</si>
  <si>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</si>
  <si>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</si>
  <si>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</si>
  <si>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</si>
  <si>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</si>
  <si>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</si>
  <si>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</si>
  <si>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</si>
  <si>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</si>
  <si>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</si>
  <si>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</si>
  <si>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</si>
  <si>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</si>
  <si>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</si>
  <si>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</si>
  <si>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</si>
  <si>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</si>
  <si>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</si>
  <si>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</si>
  <si>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</si>
  <si>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</si>
  <si>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</si>
  <si>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</si>
  <si>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</si>
  <si>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</si>
  <si>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</si>
  <si>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</si>
  <si>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</si>
  <si>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</si>
  <si>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</si>
  <si>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</si>
  <si>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</si>
  <si>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</si>
  <si>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</si>
  <si>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</si>
  <si>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</si>
  <si>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</si>
  <si>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</si>
  <si>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</si>
  <si>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</si>
  <si>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</si>
  <si>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</si>
  <si>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</si>
  <si>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</si>
  <si>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</si>
  <si>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</si>
  <si>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</si>
  <si>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</si>
  <si>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</si>
  <si>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</si>
  <si>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</si>
  <si>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</si>
  <si>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</si>
  <si>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</si>
  <si>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</si>
  <si>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</si>
  <si>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</si>
  <si>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</si>
  <si>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</si>
  <si>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</si>
  <si>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</si>
  <si>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</si>
  <si>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</si>
  <si>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</si>
  <si>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</si>
  <si>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</si>
  <si>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</si>
  <si>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</si>
  <si>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</si>
  <si>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</si>
  <si>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</si>
  <si>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</si>
  <si>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</si>
  <si>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</si>
  <si>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</si>
  <si>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</si>
  <si>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</si>
  <si>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</si>
  <si>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</si>
  <si>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</si>
  <si>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</si>
  <si>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</si>
  <si>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</si>
  <si>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</si>
  <si>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</si>
  <si>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</si>
  <si>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</si>
  <si>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</si>
  <si>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</si>
  <si>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</si>
  <si>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</si>
  <si>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</si>
  <si>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</si>
  <si>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</si>
  <si>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</si>
  <si>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</si>
  <si>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</si>
  <si>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</si>
  <si>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</si>
  <si>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</si>
  <si>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</si>
  <si>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</si>
  <si>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</si>
  <si>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</si>
  <si>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</si>
  <si>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</si>
  <si>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</si>
  <si>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</si>
  <si>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</si>
  <si>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</si>
  <si>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</si>
  <si>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</si>
  <si>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</si>
  <si>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</si>
  <si>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</si>
  <si>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</si>
  <si>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</si>
  <si>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</si>
  <si>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</si>
  <si>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</si>
  <si>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</si>
  <si>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</si>
  <si>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</si>
  <si>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</si>
  <si>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</si>
  <si>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</si>
  <si>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</si>
  <si>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</si>
  <si>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</si>
  <si>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</si>
  <si>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</si>
  <si>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</si>
  <si>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</si>
  <si>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</si>
  <si>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</si>
  <si>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</si>
  <si>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</si>
  <si>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</si>
  <si>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</si>
  <si>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</si>
  <si>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</si>
  <si>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</si>
  <si>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</si>
  <si>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</si>
  <si>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</si>
  <si>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</si>
  <si>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</si>
  <si>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</si>
  <si>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</si>
  <si>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</si>
  <si>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</si>
  <si>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</si>
  <si>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</si>
  <si>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</si>
  <si>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</si>
  <si>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</si>
  <si>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</si>
  <si>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</si>
  <si>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</si>
  <si>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</si>
  <si>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</si>
  <si>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</si>
  <si>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</si>
  <si>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</si>
  <si>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</si>
  <si>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</si>
  <si>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</si>
  <si>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</si>
  <si>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</si>
  <si>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</si>
  <si>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</si>
  <si>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</si>
  <si>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</si>
  <si>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</si>
  <si>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</si>
  <si>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</si>
  <si>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</si>
  <si>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</si>
  <si>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</si>
  <si>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</si>
  <si>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</si>
  <si>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</si>
  <si>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</si>
  <si>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</si>
  <si>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</si>
  <si>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</si>
  <si>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</si>
  <si>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</si>
  <si>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</si>
  <si>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</si>
  <si>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</si>
  <si>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</si>
  <si>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</si>
  <si>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</si>
  <si>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</si>
  <si>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</si>
  <si>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</si>
  <si>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</si>
  <si>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</si>
  <si>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</si>
  <si>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</si>
  <si>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</si>
  <si>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</si>
  <si>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</si>
  <si>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</si>
  <si>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</si>
  <si>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</si>
  <si>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</si>
  <si>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</si>
  <si>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</si>
  <si>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</si>
  <si>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</si>
  <si>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</si>
  <si>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</si>
  <si>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</si>
  <si>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</si>
  <si>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</si>
  <si>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</si>
  <si>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</si>
  <si>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</si>
  <si>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</si>
  <si>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</si>
  <si>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</si>
  <si>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</si>
  <si>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</si>
  <si>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</si>
  <si>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</si>
  <si>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</si>
  <si>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</si>
  <si>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</si>
  <si>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</si>
  <si>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</si>
  <si>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</si>
  <si>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</si>
  <si>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</si>
  <si>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</si>
  <si>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</si>
  <si>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</si>
  <si>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</si>
  <si>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</si>
  <si>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</si>
  <si>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</si>
  <si>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</si>
  <si>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</si>
  <si>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</si>
  <si>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</si>
  <si>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</si>
  <si>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</si>
  <si>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</si>
  <si>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</si>
  <si>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</si>
  <si>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</si>
  <si>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</si>
  <si>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</si>
  <si>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</si>
  <si>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</si>
  <si>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</si>
  <si>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</si>
  <si>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</si>
  <si>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</si>
  <si>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</si>
  <si>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</si>
  <si>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</si>
  <si>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</si>
  <si>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</si>
  <si>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</si>
  <si>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</si>
  <si>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</si>
  <si>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</si>
  <si>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</si>
  <si>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</si>
  <si>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</si>
  <si>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</si>
  <si>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</si>
  <si>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</si>
  <si>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</si>
  <si>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</si>
  <si>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</si>
  <si>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</si>
  <si>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</si>
  <si>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</si>
  <si>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</si>
  <si>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</si>
  <si>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</si>
  <si>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</si>
  <si>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</si>
  <si>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</si>
  <si>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</si>
  <si>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</si>
  <si>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</si>
  <si>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</si>
  <si>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</si>
  <si>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</si>
  <si>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</si>
  <si>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</si>
  <si>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</si>
  <si>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</si>
  <si>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</si>
  <si>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</si>
  <si>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</si>
  <si>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</si>
  <si>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</si>
  <si>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</si>
  <si>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</si>
  <si>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</si>
  <si>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</si>
  <si>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</si>
  <si>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</si>
  <si>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</si>
  <si>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</si>
  <si>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</si>
  <si>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</si>
  <si>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</si>
  <si>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</si>
  <si>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</si>
  <si>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</si>
  <si>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</si>
  <si>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</si>
  <si>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</si>
  <si>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</si>
  <si>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</si>
  <si>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</si>
  <si>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</si>
  <si>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</si>
  <si>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</si>
  <si>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</si>
  <si>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</si>
  <si>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</si>
  <si>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</si>
  <si>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</si>
  <si>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</si>
  <si>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</si>
  <si>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</si>
  <si>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</si>
  <si>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</si>
  <si>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</si>
  <si>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</si>
  <si>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</si>
  <si>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</si>
  <si>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</si>
  <si>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</si>
  <si>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</si>
  <si>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</si>
  <si>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</si>
  <si>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</si>
  <si>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</si>
  <si>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</si>
  <si>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</si>
  <si>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</si>
  <si>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</si>
  <si>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</si>
  <si>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</si>
  <si>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</si>
  <si>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</si>
  <si>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</si>
  <si>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</si>
  <si>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</si>
  <si>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</si>
  <si>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</si>
  <si>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</si>
  <si>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</si>
  <si>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</si>
  <si>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</si>
  <si>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</si>
  <si>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</si>
  <si>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</si>
  <si>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</si>
  <si>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</si>
  <si>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</si>
  <si>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</si>
  <si>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</si>
  <si>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</si>
  <si>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</si>
  <si>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</si>
  <si>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</si>
  <si>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</si>
  <si>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</si>
  <si>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</si>
  <si>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</si>
  <si>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</si>
  <si>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</si>
  <si>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</si>
  <si>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</si>
  <si>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</si>
  <si>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</si>
  <si>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</si>
  <si>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</si>
  <si>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</si>
  <si>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</si>
  <si>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</si>
  <si>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</si>
  <si>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</si>
  <si>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</si>
  <si>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</si>
  <si>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</si>
  <si>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</si>
  <si>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</si>
  <si>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</si>
  <si>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</si>
  <si>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</si>
  <si>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</si>
  <si>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</si>
  <si>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</si>
  <si>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</si>
  <si>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</si>
  <si>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</si>
  <si>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</si>
  <si>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</si>
  <si>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</si>
  <si>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</si>
  <si>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</si>
  <si>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</si>
  <si>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</si>
  <si>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</si>
  <si>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</si>
  <si>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</si>
  <si>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</si>
  <si>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</si>
  <si>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</si>
  <si>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</si>
  <si>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</si>
  <si>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</si>
  <si>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</si>
  <si>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</si>
  <si>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</si>
  <si>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</si>
  <si>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</si>
  <si>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</si>
  <si>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</si>
  <si>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</si>
  <si>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</si>
  <si>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</si>
  <si>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</si>
  <si>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</si>
  <si>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</si>
  <si>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</si>
  <si>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</si>
  <si>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</si>
  <si>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</si>
  <si>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</si>
  <si>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</si>
  <si>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</si>
  <si>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</si>
  <si>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</si>
  <si>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</si>
  <si>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</si>
  <si>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</si>
  <si>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</si>
  <si>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</si>
  <si>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</si>
  <si>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</si>
  <si>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</si>
  <si>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</si>
  <si>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</si>
  <si>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</si>
  <si>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</si>
  <si>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</si>
  <si>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</si>
  <si>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</si>
  <si>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</si>
  <si>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</si>
  <si>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</si>
  <si>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</si>
  <si>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</si>
  <si>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</si>
  <si>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</si>
  <si>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</si>
  <si>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</si>
  <si>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</si>
  <si>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</si>
  <si>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</si>
  <si>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</si>
  <si>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</si>
  <si>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</si>
  <si>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</si>
  <si>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</si>
  <si>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</si>
  <si>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</si>
  <si>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</si>
  <si>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</si>
  <si>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</si>
  <si>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</si>
  <si>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</si>
  <si>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</si>
  <si>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</si>
  <si>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</si>
  <si>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</si>
  <si>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</si>
  <si>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</si>
  <si>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</si>
  <si>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</si>
  <si>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</si>
  <si>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</si>
  <si>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</si>
  <si>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</si>
  <si>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</si>
  <si>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</si>
  <si>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</si>
  <si>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</si>
  <si>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</si>
  <si>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</si>
  <si>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</si>
  <si>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</si>
  <si>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</si>
  <si>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</si>
  <si>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</si>
  <si>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</si>
  <si>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</si>
  <si>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</si>
  <si>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</si>
  <si>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</si>
  <si>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</si>
  <si>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</si>
  <si>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</si>
  <si>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</si>
  <si>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</si>
  <si>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</si>
  <si>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</si>
  <si>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</si>
  <si>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</si>
  <si>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</si>
  <si>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</si>
  <si>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</si>
  <si>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</si>
  <si>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</si>
  <si>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</si>
  <si>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</si>
  <si>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</si>
  <si>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</si>
  <si>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</si>
  <si>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</si>
  <si>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</si>
  <si>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</si>
  <si>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</si>
  <si>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</si>
  <si>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</si>
  <si>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</si>
  <si>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</si>
  <si>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</si>
  <si>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</si>
  <si>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</si>
  <si>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</si>
  <si>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</si>
  <si>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</si>
  <si>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</si>
  <si>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</si>
  <si>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</si>
  <si>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</si>
  <si>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</si>
  <si>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</si>
  <si>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</si>
  <si>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</si>
  <si>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</si>
  <si>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</si>
  <si>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</si>
  <si>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</si>
  <si>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</si>
  <si>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</si>
  <si>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</si>
  <si>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</si>
  <si>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</si>
  <si>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</si>
  <si>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</si>
  <si>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</si>
  <si>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</si>
  <si>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</si>
  <si>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</si>
  <si>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</si>
  <si>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</si>
  <si>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</si>
  <si>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</si>
  <si>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</si>
  <si>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</si>
  <si>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</si>
  <si>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</si>
  <si>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</si>
  <si>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</si>
  <si>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</si>
  <si>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</si>
  <si>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</si>
  <si>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</si>
  <si>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</si>
  <si>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</si>
  <si>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</si>
  <si>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</si>
  <si>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</si>
  <si>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</si>
  <si>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</si>
  <si>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</si>
  <si>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</si>
  <si>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</si>
  <si>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</si>
  <si>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</si>
  <si>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</si>
  <si>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</si>
  <si>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</si>
  <si>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</si>
  <si>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</si>
  <si>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</si>
  <si>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</si>
  <si>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</si>
  <si>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</si>
  <si>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</si>
  <si>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</si>
  <si>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</si>
  <si>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</si>
  <si>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</si>
  <si>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</si>
  <si>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</si>
  <si>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</si>
  <si>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</si>
  <si>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</si>
  <si>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</si>
  <si>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</si>
  <si>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</si>
  <si>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</si>
  <si>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</si>
  <si>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</si>
  <si>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</si>
  <si>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</si>
  <si>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</si>
  <si>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</si>
  <si>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</si>
  <si>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</si>
  <si>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</si>
  <si>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</si>
  <si>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</si>
  <si>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</si>
  <si>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</si>
  <si>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</si>
  <si>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</si>
  <si>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</si>
  <si>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</si>
  <si>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</si>
  <si>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</si>
  <si>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</si>
  <si>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</si>
  <si>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</si>
  <si>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</si>
  <si>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</si>
  <si>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</si>
  <si>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</si>
  <si>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</si>
  <si>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</si>
  <si>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</si>
  <si>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</si>
  <si>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</si>
  <si>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</si>
  <si>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</si>
  <si>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</si>
  <si>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</si>
  <si>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</si>
  <si>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</si>
  <si>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</si>
  <si>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</si>
  <si>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</si>
  <si>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</si>
  <si>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</si>
  <si>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</si>
  <si>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</si>
  <si>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</si>
  <si>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</si>
  <si>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</si>
  <si>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</si>
  <si>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</si>
  <si>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</si>
  <si>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</si>
  <si>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</si>
  <si>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</si>
  <si>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</si>
  <si>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</si>
  <si>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</si>
  <si>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</si>
  <si>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</si>
  <si>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</si>
  <si>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</si>
  <si>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</si>
  <si>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</si>
  <si>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</si>
  <si>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</si>
  <si>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</si>
  <si>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</si>
  <si>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</si>
  <si>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</si>
  <si>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</si>
  <si>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</si>
  <si>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</si>
  <si>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</si>
  <si>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</si>
  <si>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</si>
  <si>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</si>
  <si>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</si>
  <si>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</si>
  <si>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</si>
  <si>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</si>
  <si>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</si>
  <si>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</si>
  <si>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</si>
  <si>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</si>
  <si>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</si>
  <si>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</si>
  <si>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</si>
  <si>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</si>
  <si>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</si>
  <si>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</si>
  <si>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</si>
  <si>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</si>
  <si>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</si>
  <si>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</si>
  <si>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</si>
  <si>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</si>
  <si>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</si>
  <si>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</si>
  <si>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</si>
  <si>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</si>
  <si>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</si>
  <si>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</si>
  <si>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</si>
  <si>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</si>
  <si>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</si>
  <si>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</si>
  <si>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</si>
  <si>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</si>
  <si>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</si>
  <si>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</si>
  <si>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</si>
  <si>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</si>
  <si>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</si>
  <si>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</si>
  <si>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</si>
  <si>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</si>
  <si>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</si>
  <si>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</si>
  <si>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</si>
  <si>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</si>
  <si>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</si>
  <si>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</si>
  <si>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</si>
  <si>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</si>
  <si>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</si>
  <si>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</si>
  <si>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</si>
  <si>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</si>
  <si>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</si>
  <si>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</si>
  <si>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</si>
  <si>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</si>
  <si>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</si>
  <si>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</si>
  <si>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</si>
  <si>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</si>
  <si>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</si>
  <si>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</si>
  <si>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</si>
  <si>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</si>
  <si>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</si>
  <si>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</si>
  <si>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</si>
  <si>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</si>
  <si>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</si>
  <si>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</si>
  <si>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</si>
  <si>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</si>
  <si>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</si>
  <si>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</si>
  <si>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</si>
  <si>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</si>
  <si>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</si>
  <si>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</si>
  <si>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</si>
  <si>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</si>
  <si>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</si>
  <si>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</si>
  <si>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</si>
  <si>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</si>
  <si>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</si>
  <si>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</si>
  <si>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</si>
  <si>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</si>
  <si>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</si>
  <si>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</si>
  <si>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</si>
  <si>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</si>
  <si>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</si>
  <si>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</si>
  <si>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</si>
  <si>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</si>
  <si>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</si>
  <si>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</si>
  <si>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</si>
  <si>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</si>
  <si>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</si>
  <si>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</si>
  <si>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</si>
  <si>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</si>
  <si>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</si>
  <si>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</si>
  <si>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</si>
  <si>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</si>
  <si>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</si>
  <si>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</si>
  <si>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</si>
  <si>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</si>
  <si>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</si>
  <si>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</si>
  <si>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</si>
  <si>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</si>
  <si>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</si>
  <si>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</si>
  <si>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</si>
  <si>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</si>
  <si>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</si>
  <si>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</si>
  <si>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</si>
  <si>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</si>
  <si>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</si>
  <si>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</si>
  <si>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</si>
  <si>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</si>
  <si>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</si>
  <si>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</si>
  <si>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</si>
  <si>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</si>
  <si>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</si>
  <si>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</si>
  <si>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</si>
  <si>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</si>
  <si>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</si>
  <si>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</si>
  <si>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</si>
  <si>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</si>
  <si>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</si>
  <si>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</si>
  <si>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</si>
  <si>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</si>
  <si>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</si>
  <si>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</si>
  <si>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</si>
  <si>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</si>
  <si>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</si>
  <si>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</si>
  <si>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</si>
  <si>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</si>
  <si>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</si>
  <si>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</si>
  <si>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</si>
  <si>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</si>
  <si>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</si>
  <si>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</si>
  <si>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</si>
  <si>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</si>
  <si>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</si>
  <si>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</si>
  <si>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</si>
  <si>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</si>
  <si>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</si>
  <si>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</si>
  <si>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</si>
  <si>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</si>
  <si>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</si>
  <si>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</si>
  <si>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</si>
  <si>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</si>
  <si>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</si>
  <si>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</si>
  <si>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</si>
  <si>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</si>
  <si>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</si>
  <si>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</si>
  <si>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</si>
  <si>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</si>
  <si>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</si>
  <si>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</si>
  <si>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</si>
  <si>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</si>
  <si>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</si>
  <si>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</si>
  <si>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</si>
  <si>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</si>
  <si>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</si>
  <si>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</si>
  <si>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</si>
  <si>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</si>
  <si>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</si>
  <si>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</si>
  <si>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</si>
  <si>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</si>
  <si>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</si>
  <si>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</si>
  <si>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</si>
  <si>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</si>
  <si>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</si>
  <si>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</si>
  <si>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</si>
  <si>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</si>
  <si>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</si>
  <si>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</si>
  <si>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</si>
  <si>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</si>
  <si>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</si>
  <si>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</si>
  <si>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</si>
  <si>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</si>
  <si>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</si>
  <si>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</si>
  <si>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</si>
  <si>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</si>
  <si>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</si>
  <si>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</si>
  <si>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</si>
  <si>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</si>
  <si>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</si>
  <si>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</si>
  <si>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</si>
  <si>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</si>
  <si>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</si>
  <si>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</si>
  <si>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</si>
  <si>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</si>
  <si>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</si>
  <si>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</si>
  <si>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</si>
  <si>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</si>
  <si>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</si>
  <si>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</si>
  <si>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</si>
  <si>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</si>
  <si>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</si>
  <si>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</si>
  <si>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</si>
  <si>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</si>
  <si>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</si>
  <si>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</si>
  <si>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</si>
  <si>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</si>
  <si>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</si>
  <si>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</si>
  <si>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</si>
  <si>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</si>
  <si>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</si>
  <si>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</si>
  <si>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</si>
  <si>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</si>
  <si>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</si>
  <si>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</si>
  <si>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</si>
  <si>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</si>
  <si>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</si>
  <si>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</si>
  <si>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</si>
  <si>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</si>
  <si>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</si>
  <si>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</si>
  <si>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</si>
  <si>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</si>
  <si>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</si>
  <si>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</si>
  <si>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</si>
  <si>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</si>
  <si>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</si>
  <si>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</si>
  <si>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</si>
  <si>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</si>
  <si>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</si>
  <si>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</si>
  <si>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</si>
  <si>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</si>
  <si>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</si>
  <si>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</si>
  <si>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</si>
  <si>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</si>
  <si>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</si>
  <si>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</si>
  <si>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</si>
  <si>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</si>
  <si>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</si>
  <si>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</si>
  <si>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</si>
  <si>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</si>
  <si>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</si>
  <si>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</si>
  <si>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</si>
  <si>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</si>
  <si>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</si>
  <si>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</si>
  <si>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</si>
  <si>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</si>
  <si>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</si>
  <si>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</si>
  <si>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</si>
  <si>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</si>
  <si>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</si>
  <si>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</si>
  <si>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</si>
  <si>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</si>
  <si>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</si>
  <si>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</si>
  <si>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</si>
  <si>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</si>
  <si>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</si>
  <si>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</si>
  <si>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</si>
  <si>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</si>
  <si>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</si>
  <si>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</si>
  <si>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</si>
  <si>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</si>
  <si>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</si>
  <si>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</si>
  <si>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</si>
  <si>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</si>
  <si>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</si>
  <si>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</si>
  <si>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</si>
  <si>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</si>
  <si>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</si>
  <si>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</si>
  <si>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</si>
  <si>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</si>
  <si>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</si>
  <si>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</si>
  <si>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</si>
  <si>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</si>
  <si>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</si>
  <si>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</si>
  <si>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</si>
  <si>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</si>
  <si>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</si>
  <si>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</si>
  <si>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</si>
  <si>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</si>
  <si>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</si>
  <si>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</si>
  <si>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</si>
  <si>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</si>
  <si>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</si>
  <si>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</si>
  <si>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</si>
  <si>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</si>
  <si>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</si>
  <si>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</si>
  <si>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</si>
  <si>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</si>
  <si>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</si>
  <si>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</si>
  <si>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</si>
  <si>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</si>
  <si>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</si>
  <si>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</si>
  <si>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</si>
  <si>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</si>
  <si>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</si>
  <si>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</si>
  <si>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</si>
  <si>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</si>
  <si>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</si>
  <si>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</si>
  <si>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</si>
  <si>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</si>
  <si>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</si>
  <si>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</si>
  <si>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</si>
  <si>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</si>
  <si>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</si>
  <si>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</si>
  <si>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</si>
  <si>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</si>
  <si>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</si>
  <si>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</si>
  <si>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</si>
  <si>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</si>
  <si>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</si>
  <si>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</si>
  <si>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</si>
  <si>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</si>
  <si>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</si>
  <si>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</si>
  <si>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</si>
  <si>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</si>
  <si>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</si>
  <si>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</si>
  <si>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</si>
  <si>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</si>
  <si>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</si>
  <si>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</si>
  <si>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</si>
  <si>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</si>
  <si>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</si>
  <si>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</si>
  <si>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</si>
  <si>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</si>
  <si>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</si>
  <si>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</si>
  <si>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</si>
  <si>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</si>
  <si>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</si>
  <si>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</si>
  <si>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</si>
  <si>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</si>
  <si>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</si>
  <si>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</si>
  <si>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</si>
  <si>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</si>
  <si>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</si>
  <si>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</si>
  <si>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</si>
  <si>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</si>
  <si>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</si>
  <si>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</si>
  <si>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</si>
  <si>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</si>
  <si>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</si>
  <si>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</si>
  <si>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</si>
  <si>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</si>
  <si>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</si>
  <si>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</si>
  <si>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</si>
  <si>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</si>
  <si>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</si>
  <si>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</si>
  <si>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</si>
  <si>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</si>
  <si>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</si>
  <si>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</si>
  <si>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</si>
  <si>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</si>
  <si>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</si>
  <si>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</si>
  <si>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</si>
  <si>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</si>
  <si>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</si>
  <si>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</si>
  <si>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</si>
  <si>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</si>
  <si>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</si>
  <si>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</si>
  <si>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</si>
  <si>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</si>
  <si>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</si>
  <si>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</si>
  <si>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</si>
  <si>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</si>
  <si>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</si>
  <si>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</si>
  <si>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</si>
  <si>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</si>
  <si>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</si>
  <si>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</si>
  <si>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</si>
  <si>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</si>
  <si>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</si>
  <si>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</si>
  <si>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</si>
  <si>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</si>
  <si>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</si>
  <si>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</si>
  <si>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</si>
  <si>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</si>
  <si>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</si>
  <si>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</si>
  <si>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</si>
  <si>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</si>
  <si>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</si>
  <si>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</si>
  <si>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</si>
  <si>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</si>
  <si>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</si>
  <si>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</si>
  <si>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</si>
  <si>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</si>
  <si>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</si>
  <si>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</si>
  <si>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</si>
  <si>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</si>
  <si>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</si>
  <si>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</si>
  <si>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</si>
  <si>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</si>
  <si>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</si>
  <si>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</si>
  <si>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</si>
  <si>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</si>
  <si>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</si>
  <si>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</si>
  <si>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</si>
  <si>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</si>
  <si>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</si>
  <si>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</si>
  <si>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</si>
  <si>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</si>
  <si>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</si>
  <si>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</si>
  <si>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</si>
  <si>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</si>
  <si>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</si>
  <si>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</si>
  <si>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</si>
  <si>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</si>
  <si>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</si>
  <si>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</si>
  <si>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</si>
  <si>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</si>
  <si>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</si>
  <si>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</si>
  <si>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</si>
  <si>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</si>
  <si>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</si>
  <si>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</si>
  <si>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</si>
  <si>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</si>
  <si>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</si>
  <si>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</si>
  <si>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</si>
  <si>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</si>
  <si>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</si>
  <si>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</si>
  <si>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</si>
  <si>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</si>
  <si>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</si>
  <si>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</si>
  <si>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</si>
  <si>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</si>
  <si>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</si>
  <si>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</si>
  <si>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</si>
  <si>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</si>
  <si>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</si>
  <si>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</si>
  <si>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</si>
  <si>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</si>
  <si>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</si>
  <si>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</si>
  <si>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</si>
  <si>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</si>
  <si>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</si>
  <si>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</si>
  <si>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</si>
  <si>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</si>
  <si>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</si>
  <si>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</si>
  <si>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</si>
  <si>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</si>
  <si>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</si>
  <si>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</si>
  <si>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</si>
  <si>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</si>
  <si>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</si>
  <si>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</si>
  <si>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</si>
  <si>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</si>
  <si>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</si>
  <si>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</si>
  <si>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</si>
  <si>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</si>
  <si>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</si>
  <si>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</si>
  <si>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</si>
  <si>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</si>
  <si>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</si>
  <si>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</si>
  <si>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</si>
  <si>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</si>
  <si>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</si>
  <si>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</si>
  <si>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</si>
  <si>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</si>
  <si>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</si>
  <si>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</si>
  <si>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</si>
  <si>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</si>
  <si>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</si>
  <si>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</si>
  <si>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</si>
  <si>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</si>
  <si>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</si>
  <si>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</si>
  <si>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</si>
  <si>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</si>
  <si>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</si>
  <si>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</si>
  <si>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</si>
  <si>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</si>
  <si>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</si>
  <si>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</si>
  <si>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</si>
  <si>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</si>
  <si>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</si>
  <si>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</si>
  <si>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</si>
  <si>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</si>
  <si>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</si>
  <si>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</si>
  <si>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</si>
  <si>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</si>
  <si>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</si>
  <si>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</si>
  <si>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</si>
  <si>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</si>
  <si>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</si>
  <si>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</si>
  <si>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</si>
  <si>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</si>
  <si>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</si>
  <si>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</si>
  <si>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</si>
  <si>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</si>
  <si>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</si>
  <si>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</si>
  <si>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</si>
  <si>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</si>
  <si>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</si>
  <si>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</si>
  <si>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</si>
  <si>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</si>
  <si>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</si>
  <si>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</si>
  <si>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</si>
  <si>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</si>
  <si>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</si>
  <si>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</si>
  <si>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</si>
  <si>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</si>
  <si>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</si>
  <si>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</si>
  <si>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</si>
  <si>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</si>
  <si>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</si>
  <si>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</si>
  <si>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</si>
  <si>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</si>
  <si>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</si>
  <si>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</si>
  <si>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</si>
  <si>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</si>
  <si>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</si>
  <si>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</si>
  <si>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</si>
  <si>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</si>
  <si>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</si>
  <si>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</si>
  <si>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</si>
  <si>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</si>
  <si>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</si>
  <si>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</si>
  <si>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</si>
  <si>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</si>
  <si>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</si>
  <si>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</si>
  <si>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</si>
  <si>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</si>
  <si>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</si>
  <si>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</si>
  <si>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</si>
  <si>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</si>
  <si>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</si>
  <si>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</si>
  <si>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</si>
  <si>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</si>
  <si>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</si>
  <si>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</si>
  <si>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</si>
  <si>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</si>
  <si>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</si>
  <si>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</si>
  <si>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</si>
  <si>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</si>
  <si>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</si>
  <si>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</si>
  <si>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</si>
  <si>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</si>
  <si>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</si>
  <si>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</si>
  <si>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</si>
  <si>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</si>
  <si>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</si>
  <si>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</si>
  <si>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</si>
  <si>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</si>
  <si>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</si>
  <si>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</si>
  <si>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</si>
  <si>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</si>
  <si>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</si>
  <si>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</si>
  <si>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</si>
  <si>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</si>
  <si>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</si>
  <si>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</si>
  <si>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</si>
  <si>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</si>
  <si>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</si>
  <si>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</si>
  <si>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</si>
  <si>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</si>
  <si>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</si>
  <si>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</si>
  <si>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</si>
  <si>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</si>
  <si>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</si>
  <si>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</si>
  <si>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</si>
  <si>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</si>
  <si>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</si>
  <si>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</si>
  <si>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</si>
  <si>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</si>
  <si>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</si>
  <si>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</si>
  <si>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</si>
  <si>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</si>
  <si>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</si>
  <si>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</si>
  <si>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</si>
  <si>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</si>
  <si>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</si>
  <si>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</si>
  <si>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</si>
  <si>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</si>
  <si>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</si>
  <si>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</si>
  <si>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</si>
  <si>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</si>
  <si>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</si>
  <si>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</si>
  <si>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</si>
  <si>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</si>
  <si>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</si>
  <si>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</si>
  <si>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</si>
  <si>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</si>
  <si>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</si>
  <si>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</si>
  <si>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</si>
  <si>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</si>
  <si>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</si>
  <si>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</si>
  <si>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</si>
  <si>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</si>
  <si>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</si>
  <si>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</si>
  <si>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</si>
  <si>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</si>
  <si>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</si>
  <si>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</si>
  <si>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</si>
  <si>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</si>
  <si>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</si>
  <si>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</si>
  <si>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</si>
  <si>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</si>
  <si>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</si>
  <si>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</si>
  <si>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</si>
  <si>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</si>
  <si>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</si>
  <si>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</si>
  <si>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</si>
  <si>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</si>
  <si>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</si>
  <si>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</si>
  <si>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</si>
  <si>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</si>
  <si>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</si>
  <si>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</si>
  <si>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</si>
  <si>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</si>
  <si>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</si>
  <si>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</si>
  <si>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</si>
  <si>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</si>
  <si>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</si>
  <si>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</si>
  <si>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</si>
  <si>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</si>
  <si>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</si>
  <si>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</si>
  <si>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</si>
  <si>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</si>
  <si>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</si>
  <si>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</si>
  <si>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</si>
  <si>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</si>
  <si>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</si>
  <si>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</si>
  <si>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</si>
  <si>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</si>
  <si>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</si>
  <si>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</si>
  <si>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</si>
  <si>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</si>
  <si>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</si>
  <si>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</si>
  <si>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</si>
  <si>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</si>
  <si>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</si>
  <si>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</si>
  <si>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</si>
  <si>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</si>
  <si>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</si>
  <si>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</si>
  <si>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</si>
  <si>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</si>
  <si>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</si>
  <si>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</si>
  <si>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</si>
  <si>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</si>
  <si>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</si>
  <si>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</si>
  <si>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</si>
  <si>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</si>
  <si>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</si>
  <si>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</si>
  <si>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</si>
  <si>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</si>
  <si>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</si>
  <si>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</si>
  <si>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</si>
  <si>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</si>
  <si>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</si>
  <si>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</si>
  <si>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</si>
  <si>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</si>
  <si>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</si>
  <si>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</si>
  <si>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</si>
  <si>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</si>
  <si>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</si>
  <si>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</si>
  <si>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</si>
  <si>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</si>
  <si>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</si>
  <si>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</si>
  <si>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</si>
  <si>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</si>
  <si>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</si>
  <si>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</si>
  <si>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</si>
  <si>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</si>
  <si>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</si>
  <si>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</si>
  <si>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</si>
  <si>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</si>
  <si>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</si>
  <si>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</si>
  <si>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</si>
  <si>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</si>
  <si>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</si>
  <si>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</si>
  <si>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</si>
  <si>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</si>
  <si>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</si>
  <si>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</si>
  <si>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</si>
  <si>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</si>
  <si>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</si>
  <si>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</si>
  <si>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</si>
  <si>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</si>
  <si>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</si>
  <si>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</si>
  <si>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</si>
  <si>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</si>
  <si>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</si>
  <si>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</si>
  <si>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</si>
  <si>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</si>
  <si>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</si>
  <si>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</si>
  <si>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</si>
  <si>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</si>
  <si>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</si>
  <si>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</si>
  <si>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</si>
  <si>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</si>
  <si>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</si>
  <si>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</si>
  <si>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</si>
  <si>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</si>
  <si>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</si>
  <si>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</si>
  <si>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</si>
  <si>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</si>
  <si>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</si>
  <si>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</si>
  <si>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</si>
  <si>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</si>
  <si>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</si>
  <si>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</si>
  <si>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</si>
  <si>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</si>
  <si>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</si>
  <si>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</si>
  <si>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</si>
  <si>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</si>
  <si>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</si>
  <si>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</si>
  <si>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</si>
  <si>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</si>
  <si>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</si>
  <si>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</si>
  <si>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</si>
  <si>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</si>
  <si>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</si>
  <si>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</si>
  <si>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</si>
  <si>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</si>
  <si>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</si>
  <si>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</si>
  <si>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</si>
  <si>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</si>
  <si>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</si>
  <si>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</si>
  <si>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</si>
  <si>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</si>
  <si>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</si>
  <si>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</si>
  <si>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</si>
  <si>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</si>
  <si>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</si>
  <si>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</si>
  <si>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</si>
  <si>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</si>
  <si>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</si>
  <si>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</si>
  <si>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</si>
  <si>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</si>
  <si>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</si>
  <si>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</si>
  <si>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</si>
  <si>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</si>
  <si>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</si>
  <si>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</si>
  <si>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</si>
  <si>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</si>
  <si>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</si>
  <si>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</si>
  <si>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</si>
  <si>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</si>
  <si>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</si>
  <si>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</si>
  <si>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</si>
  <si>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</si>
  <si>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</si>
  <si>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</si>
  <si>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</si>
  <si>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</si>
  <si>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</si>
  <si>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</si>
  <si>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</si>
  <si>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</si>
  <si>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</si>
  <si>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</si>
  <si>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</si>
  <si>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</si>
  <si>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</si>
  <si>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</si>
  <si>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</si>
  <si>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</si>
  <si>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</si>
  <si>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</si>
  <si>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</si>
  <si>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</si>
  <si>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</si>
  <si>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</si>
  <si>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</si>
  <si>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</si>
  <si>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</si>
  <si>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</si>
  <si>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</si>
  <si>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</si>
  <si>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</si>
  <si>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</si>
  <si>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</si>
  <si>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</si>
  <si>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</si>
  <si>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</si>
  <si>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</si>
  <si>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</si>
  <si>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</si>
  <si>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</si>
  <si>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</si>
  <si>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</si>
  <si>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</si>
  <si>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</si>
  <si>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</si>
  <si>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</si>
  <si>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</si>
  <si>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</si>
  <si>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</si>
  <si>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</si>
  <si>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</si>
  <si>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</si>
  <si>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</si>
  <si>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</si>
  <si>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</si>
  <si>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</si>
  <si>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</si>
  <si>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</si>
  <si>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</si>
  <si>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</si>
  <si>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</si>
  <si>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</si>
  <si>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</si>
  <si>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</si>
  <si>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</si>
  <si>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</si>
  <si>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</si>
  <si>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</si>
  <si>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</si>
  <si>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</si>
  <si>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</si>
  <si>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</si>
  <si>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</si>
  <si>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</si>
  <si>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</si>
  <si>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</si>
  <si>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</si>
  <si>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</si>
  <si>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</si>
  <si>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</si>
  <si>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</si>
  <si>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</si>
  <si>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</si>
  <si>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</si>
  <si>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</si>
  <si>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</si>
  <si>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</si>
  <si>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</si>
  <si>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</si>
  <si>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</si>
  <si>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</si>
  <si>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</si>
  <si>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</si>
  <si>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</si>
  <si>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</si>
  <si>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</si>
  <si>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</si>
  <si>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</si>
  <si>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</si>
  <si>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</si>
  <si>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</si>
  <si>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</si>
  <si>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</si>
  <si>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</si>
  <si>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</si>
  <si>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</si>
  <si>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</si>
  <si>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</si>
  <si>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</si>
  <si>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</si>
  <si>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</si>
  <si>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</si>
  <si>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</si>
  <si>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</si>
  <si>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</si>
  <si>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</si>
  <si>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</si>
  <si>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</si>
  <si>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</si>
  <si>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</si>
  <si>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</si>
  <si>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</si>
  <si>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</si>
  <si>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</si>
  <si>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</si>
  <si>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</si>
  <si>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</si>
  <si>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</si>
  <si>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</si>
  <si>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</si>
  <si>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</si>
  <si>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</si>
  <si>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</si>
  <si>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</si>
  <si>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</si>
  <si>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</si>
  <si>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</si>
  <si>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</si>
  <si>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</si>
  <si>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</si>
  <si>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</si>
  <si>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</si>
  <si>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</si>
  <si>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</si>
  <si>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</si>
  <si>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</si>
  <si>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</si>
  <si>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</si>
  <si>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</si>
  <si>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</si>
  <si>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</si>
  <si>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</si>
  <si>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</si>
  <si>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</si>
  <si>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</si>
  <si>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</si>
  <si>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</si>
  <si>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</si>
  <si>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</si>
  <si>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</si>
  <si>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</si>
  <si>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</si>
  <si>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</si>
  <si>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</si>
  <si>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</si>
  <si>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</si>
  <si>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</si>
  <si>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</si>
  <si>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</si>
  <si>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</si>
  <si>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</si>
  <si>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</si>
  <si>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</si>
  <si>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</si>
  <si>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</si>
  <si>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</si>
  <si>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</si>
  <si>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</si>
  <si>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</si>
  <si>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</si>
  <si>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</si>
  <si>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</si>
  <si>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</si>
  <si>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</si>
  <si>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</si>
  <si>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</si>
  <si>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</si>
  <si>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</si>
  <si>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</si>
  <si>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</si>
  <si>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</si>
  <si>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</si>
  <si>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</si>
  <si>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</si>
  <si>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</si>
  <si>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</si>
  <si>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</si>
  <si>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</si>
  <si>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</si>
  <si>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</si>
  <si>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</si>
  <si>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</si>
  <si>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</si>
  <si>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</si>
  <si>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</si>
  <si>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</si>
  <si>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</si>
  <si>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</si>
  <si>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</si>
  <si>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</si>
  <si>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</si>
  <si>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</si>
  <si>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</si>
  <si>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</si>
  <si>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</si>
  <si>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</si>
  <si>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</si>
  <si>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</si>
  <si>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</si>
  <si>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</si>
  <si>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</si>
  <si>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</si>
  <si>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</si>
  <si>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</si>
  <si>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</si>
  <si>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</si>
  <si>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</si>
  <si>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</si>
  <si>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</si>
  <si>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</si>
  <si>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</si>
  <si>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</si>
  <si>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</si>
  <si>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</si>
  <si>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</si>
  <si>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</si>
  <si>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</si>
  <si>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</si>
  <si>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</si>
  <si>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</si>
  <si>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</si>
  <si>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</si>
  <si>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</si>
  <si>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</si>
  <si>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</si>
  <si>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</si>
  <si>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</si>
  <si>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</si>
  <si>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</si>
  <si>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</si>
  <si>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</si>
  <si>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</si>
  <si>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</si>
  <si>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</si>
  <si>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</si>
  <si>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</si>
  <si>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</si>
  <si>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</si>
  <si>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</si>
  <si>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</si>
  <si>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</si>
  <si>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</si>
  <si>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</si>
  <si>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</si>
  <si>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</si>
  <si>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</si>
  <si>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</si>
  <si>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</si>
  <si>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</si>
  <si>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</si>
  <si>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</si>
  <si>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</si>
  <si>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</si>
  <si>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</si>
  <si>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</si>
  <si>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</si>
  <si>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</si>
  <si>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</si>
  <si>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</si>
  <si>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</si>
  <si>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</si>
  <si>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</si>
  <si>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</si>
  <si>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</si>
  <si>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</si>
  <si>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</si>
  <si>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</si>
  <si>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</si>
  <si>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</si>
  <si>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</si>
  <si>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</si>
  <si>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</si>
  <si>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</si>
  <si>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</si>
  <si>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</si>
  <si>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</si>
  <si>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</si>
  <si>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</si>
  <si>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</si>
  <si>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</si>
  <si>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</si>
  <si>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</si>
  <si>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</si>
  <si>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</si>
  <si>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</si>
  <si>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</si>
  <si>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</si>
  <si>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</si>
  <si>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</si>
  <si>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</si>
  <si>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</si>
  <si>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</si>
  <si>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</si>
  <si>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</si>
  <si>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</si>
  <si>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</si>
  <si>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</si>
  <si>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</si>
  <si>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</si>
  <si>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</si>
  <si>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</si>
  <si>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</si>
  <si>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</si>
  <si>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</si>
  <si>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</si>
  <si>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</si>
  <si>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</si>
  <si>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</si>
  <si>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</si>
  <si>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</si>
  <si>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</si>
  <si>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</si>
  <si>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</si>
  <si>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</si>
  <si>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</si>
  <si>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</si>
  <si>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</si>
  <si>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</si>
  <si>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</si>
  <si>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</si>
  <si>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</si>
  <si>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</si>
  <si>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</si>
  <si>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</si>
  <si>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</si>
  <si>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</si>
  <si>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</si>
  <si>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</si>
  <si>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</si>
  <si>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</si>
  <si>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</si>
  <si>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</si>
  <si>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</si>
  <si>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</si>
  <si>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</si>
  <si>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</si>
  <si>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</si>
  <si>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</si>
  <si>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</si>
  <si>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</si>
  <si>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</si>
  <si>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</si>
  <si>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</si>
  <si>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</si>
  <si>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</si>
  <si>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</si>
  <si>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</si>
  <si>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</si>
  <si>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</si>
  <si>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</si>
  <si>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</si>
  <si>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</si>
  <si>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</si>
  <si>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</si>
  <si>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</si>
  <si>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</si>
  <si>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</si>
  <si>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</si>
  <si>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</si>
  <si>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</si>
  <si>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</si>
  <si>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</si>
  <si>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</si>
  <si>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</si>
  <si>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</si>
  <si>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</si>
  <si>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</si>
  <si>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</si>
  <si>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</si>
  <si>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</si>
  <si>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</si>
  <si>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</si>
  <si>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</si>
  <si>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</si>
  <si>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</si>
  <si>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</si>
  <si>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</si>
  <si>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</si>
  <si>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</si>
  <si>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</si>
  <si>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</si>
  <si>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</si>
  <si>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</si>
  <si>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</si>
  <si>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</si>
  <si>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</si>
  <si>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</si>
  <si>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</si>
  <si>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</si>
  <si>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</si>
  <si>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</si>
  <si>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</si>
  <si>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</si>
  <si>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</si>
  <si>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</si>
  <si>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</si>
  <si>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</si>
  <si>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</si>
  <si>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</si>
  <si>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</si>
  <si>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</si>
  <si>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</si>
  <si>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</si>
  <si>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</si>
  <si>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</si>
  <si>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</si>
  <si>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</si>
  <si>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</si>
  <si>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</si>
  <si>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</si>
  <si>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</si>
  <si>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</si>
  <si>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</si>
  <si>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</si>
  <si>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</si>
  <si>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</si>
  <si>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</si>
  <si>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</si>
  <si>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</si>
  <si>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</si>
  <si>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</si>
  <si>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</si>
  <si>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</si>
  <si>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</si>
  <si>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</si>
  <si>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</si>
  <si>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</si>
  <si>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</si>
  <si>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</si>
  <si>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</si>
  <si>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</si>
  <si>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</si>
  <si>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</si>
  <si>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</si>
  <si>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</si>
  <si>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</si>
  <si>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</si>
  <si>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</si>
  <si>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</si>
  <si>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</si>
  <si>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</si>
  <si>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</si>
  <si>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</si>
  <si>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</si>
  <si>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</si>
  <si>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</si>
  <si>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</si>
  <si>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</si>
  <si>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</si>
  <si>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</si>
  <si>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</si>
  <si>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</si>
  <si>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</si>
  <si>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</si>
  <si>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</si>
  <si>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</si>
  <si>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</si>
  <si>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</si>
  <si>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</si>
  <si>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</si>
  <si>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</si>
  <si>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</si>
  <si>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</si>
  <si>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</si>
  <si>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</si>
  <si>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</si>
  <si>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</si>
  <si>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</si>
  <si>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</si>
  <si>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</si>
  <si>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</si>
  <si>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</si>
  <si>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</si>
  <si>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</si>
  <si>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</si>
  <si>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</si>
  <si>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</si>
  <si>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</si>
  <si>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</si>
  <si>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</si>
  <si>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</si>
  <si>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</si>
  <si>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</si>
  <si>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</si>
  <si>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</si>
  <si>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</si>
  <si>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</si>
  <si>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</si>
  <si>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</si>
  <si>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</si>
  <si>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</si>
  <si>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</si>
  <si>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</si>
  <si>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</si>
  <si>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</si>
  <si>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</si>
  <si>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</si>
  <si>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</si>
  <si>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</si>
  <si>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</si>
  <si>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</si>
  <si>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</si>
  <si>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</si>
  <si>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</si>
  <si>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</si>
  <si>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</si>
  <si>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</si>
  <si>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</si>
  <si>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</si>
  <si>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</si>
  <si>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</si>
  <si>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</si>
  <si>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</si>
  <si>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</si>
  <si>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</si>
  <si>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</si>
  <si>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</si>
  <si>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</si>
  <si>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</si>
  <si>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</si>
  <si>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</si>
  <si>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</si>
  <si>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</si>
  <si>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</si>
  <si>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</si>
  <si>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</si>
  <si>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</si>
  <si>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</si>
  <si>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</si>
  <si>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</si>
  <si>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</si>
  <si>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</si>
  <si>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</si>
  <si>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</si>
  <si>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</si>
  <si>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</si>
  <si>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</si>
  <si>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</si>
  <si>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</si>
  <si>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</si>
  <si>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</si>
  <si>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</si>
  <si>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</si>
  <si>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</si>
  <si>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</si>
  <si>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</si>
  <si>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</si>
  <si>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</si>
  <si>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</si>
  <si>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</si>
  <si>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</si>
  <si>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</si>
  <si>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</si>
  <si>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</si>
  <si>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</si>
  <si>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</si>
  <si>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</si>
  <si>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</si>
  <si>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</si>
  <si>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</si>
  <si>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</si>
  <si>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</si>
  <si>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</si>
  <si>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</si>
  <si>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</si>
  <si>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</si>
  <si>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</si>
  <si>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</si>
  <si>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</si>
  <si>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</si>
  <si>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</si>
  <si>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</si>
  <si>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</si>
  <si>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</si>
  <si>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</si>
  <si>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</si>
  <si>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</si>
  <si>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</si>
  <si>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</si>
  <si>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</si>
  <si>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</si>
  <si>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</si>
  <si>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</si>
  <si>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</si>
  <si>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</si>
  <si>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</si>
  <si>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</si>
  <si>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</si>
  <si>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</si>
  <si>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</si>
  <si>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</si>
  <si>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</si>
  <si>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</si>
  <si>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</si>
  <si>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</si>
  <si>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</si>
  <si>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</si>
  <si>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</si>
  <si>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</si>
  <si>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</si>
  <si>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</si>
  <si>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</si>
  <si>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</si>
  <si>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</si>
  <si>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</si>
  <si>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</si>
  <si>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</si>
  <si>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</si>
  <si>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</si>
  <si>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</si>
  <si>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</si>
  <si>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</si>
  <si>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</si>
  <si>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</si>
  <si>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</si>
  <si>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</si>
  <si>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</si>
  <si>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</si>
  <si>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</si>
  <si>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</si>
  <si>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</si>
  <si>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</si>
  <si>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</si>
  <si>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</si>
  <si>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</si>
  <si>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</si>
  <si>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</si>
  <si>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</si>
  <si>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</si>
  <si>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</si>
  <si>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</si>
  <si>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</si>
  <si>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</si>
  <si>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</si>
  <si>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</si>
  <si>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</si>
  <si>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</si>
  <si>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</si>
  <si>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</si>
  <si>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</si>
  <si>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</si>
  <si>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</si>
  <si>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</si>
  <si>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</si>
  <si>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</si>
  <si>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</si>
  <si>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</si>
  <si>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</si>
  <si>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</si>
  <si>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</si>
  <si>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</si>
  <si>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</si>
  <si>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</si>
  <si>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</si>
  <si>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</si>
  <si>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</si>
  <si>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</si>
  <si>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</si>
  <si>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</si>
  <si>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</si>
  <si>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</si>
  <si>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</si>
  <si>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</si>
  <si>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</si>
  <si>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</si>
  <si>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</si>
  <si>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</si>
  <si>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</si>
  <si>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</si>
  <si>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</si>
  <si>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</si>
  <si>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</si>
  <si>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</si>
  <si>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</si>
  <si>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</si>
  <si>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</si>
  <si>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</si>
  <si>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</si>
  <si>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</si>
  <si>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</si>
  <si>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</si>
  <si>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</si>
  <si>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</si>
  <si>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</si>
  <si>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</si>
  <si>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</si>
  <si>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</si>
  <si>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</si>
  <si>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</si>
  <si>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</si>
  <si>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</si>
  <si>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</si>
  <si>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</si>
  <si>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</si>
  <si>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</si>
  <si>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</si>
  <si>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</si>
  <si>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</si>
  <si>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</si>
  <si>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</si>
  <si>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</si>
  <si>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</si>
  <si>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</si>
  <si>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</si>
  <si>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</si>
  <si>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</si>
  <si>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</si>
  <si>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</si>
  <si>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</si>
  <si>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</si>
  <si>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</si>
  <si>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</si>
  <si>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</si>
  <si>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</si>
  <si>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</si>
  <si>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</si>
  <si>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</si>
  <si>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</si>
  <si>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</si>
  <si>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</si>
  <si>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</si>
  <si>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</si>
  <si>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</si>
  <si>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</si>
  <si>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</si>
  <si>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</si>
  <si>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</si>
  <si>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</si>
  <si>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</si>
  <si>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</si>
  <si>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</si>
  <si>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</si>
  <si>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</si>
  <si>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</si>
  <si>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</si>
  <si>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</si>
  <si>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</si>
  <si>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</si>
  <si>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</si>
  <si>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</si>
  <si>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</si>
  <si>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</si>
  <si>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</si>
  <si>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</si>
  <si>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</si>
  <si>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</si>
  <si>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</si>
  <si>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</si>
  <si>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</si>
  <si>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</si>
  <si>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</si>
  <si>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</si>
  <si>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</si>
  <si>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</si>
  <si>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</si>
  <si>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</si>
  <si>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</si>
  <si>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</si>
  <si>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</si>
  <si>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</si>
  <si>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</si>
  <si>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</si>
  <si>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</si>
  <si>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</si>
  <si>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</si>
  <si>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</si>
  <si>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</si>
  <si>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</si>
  <si>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</si>
  <si>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</si>
  <si>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</si>
  <si>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</si>
  <si>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</si>
  <si>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</si>
  <si>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</si>
  <si>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</si>
  <si>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</si>
  <si>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</si>
  <si>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</si>
  <si>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</si>
  <si>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</si>
  <si>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</si>
  <si>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</si>
  <si>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</si>
  <si>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</si>
  <si>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</si>
  <si>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</si>
  <si>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</si>
  <si>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</si>
  <si>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</si>
  <si>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</si>
  <si>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</si>
  <si>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</si>
  <si>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</si>
  <si>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</si>
  <si>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</si>
  <si>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</si>
  <si>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</si>
  <si>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</si>
  <si>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</si>
  <si>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</si>
  <si>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</si>
  <si>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</si>
  <si>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</si>
  <si>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</si>
  <si>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</si>
  <si>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</si>
  <si>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</si>
  <si>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</si>
  <si>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</si>
  <si>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</si>
  <si>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</si>
  <si>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</si>
  <si>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</si>
  <si>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</si>
  <si>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</si>
  <si>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</si>
  <si>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</si>
  <si>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</si>
  <si>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</si>
  <si>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</si>
  <si>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</si>
  <si>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</si>
  <si>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</si>
  <si>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</si>
  <si>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</si>
  <si>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</si>
  <si>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</si>
  <si>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</si>
  <si>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</si>
  <si>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</si>
  <si>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</si>
  <si>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</si>
  <si>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</si>
  <si>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</si>
  <si>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</si>
  <si>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</si>
  <si>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</si>
  <si>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</si>
  <si>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</si>
  <si>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</si>
  <si>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</si>
  <si>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</si>
  <si>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</si>
  <si>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</si>
  <si>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</si>
  <si>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</si>
  <si>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</si>
  <si>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</si>
  <si>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</si>
  <si>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</si>
  <si>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</si>
  <si>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</si>
  <si>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</si>
  <si>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</si>
  <si>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</si>
  <si>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</si>
  <si>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</si>
  <si>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</si>
  <si>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</si>
  <si>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</si>
  <si>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</si>
  <si>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</si>
  <si>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</si>
  <si>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</si>
  <si>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</si>
  <si>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</si>
  <si>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</si>
  <si>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</si>
  <si>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</si>
  <si>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</si>
  <si>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</si>
  <si>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</si>
  <si>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</si>
  <si>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</si>
  <si>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</si>
  <si>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</si>
  <si>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</si>
  <si>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</si>
  <si>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</si>
  <si>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</si>
  <si>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</si>
  <si>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</si>
  <si>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</si>
  <si>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</si>
  <si>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</si>
  <si>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</si>
  <si>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</si>
  <si>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</si>
  <si>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</si>
  <si>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</si>
  <si>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</si>
  <si>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</si>
  <si>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</si>
  <si>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</si>
  <si>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</si>
  <si>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</si>
  <si>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</si>
  <si>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</si>
  <si>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</si>
  <si>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</si>
  <si>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</si>
  <si>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</si>
  <si>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</si>
  <si>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</si>
  <si>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</si>
  <si>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</si>
  <si>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</si>
  <si>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</si>
  <si>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</si>
  <si>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</si>
  <si>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</si>
  <si>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</si>
  <si>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</si>
  <si>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</si>
  <si>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</si>
  <si>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</si>
  <si>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</si>
  <si>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</si>
  <si>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</si>
  <si>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</si>
  <si>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</si>
  <si>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</si>
  <si>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</si>
  <si>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</si>
  <si>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</si>
  <si>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</si>
  <si>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</si>
  <si>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</si>
  <si>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</si>
  <si>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</si>
  <si>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</si>
  <si>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</si>
  <si>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</si>
  <si>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</si>
  <si>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</si>
  <si>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</si>
  <si>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</si>
  <si>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</si>
  <si>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</si>
  <si>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</si>
  <si>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</si>
  <si>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</si>
  <si>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</si>
  <si>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</si>
  <si>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</si>
  <si>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</si>
  <si>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</si>
  <si>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</si>
  <si>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</si>
  <si>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</si>
  <si>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</si>
  <si>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</si>
  <si>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</si>
  <si>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</si>
  <si>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</si>
  <si>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</si>
  <si>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</si>
  <si>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</si>
  <si>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</si>
  <si>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</si>
  <si>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</si>
  <si>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</si>
  <si>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</si>
  <si>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</si>
  <si>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</si>
  <si>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</si>
  <si>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</si>
  <si>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</si>
  <si>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</si>
  <si>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</si>
  <si>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</si>
  <si>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</si>
  <si>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</si>
  <si>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</si>
  <si>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</si>
  <si>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</si>
  <si>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</si>
  <si>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</si>
  <si>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</si>
  <si>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</si>
  <si>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</si>
  <si>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</si>
  <si>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</si>
  <si>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</si>
  <si>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</si>
  <si>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</si>
  <si>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</si>
  <si>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</si>
  <si>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</si>
  <si>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</si>
  <si>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</si>
  <si>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</si>
  <si>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</si>
  <si>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</si>
  <si>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</si>
  <si>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</si>
  <si>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</si>
  <si>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</si>
  <si>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</si>
  <si>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</si>
  <si>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</si>
  <si>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</si>
  <si>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</si>
  <si>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</si>
  <si>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</si>
  <si>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</si>
  <si>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</si>
  <si>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</si>
  <si>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</si>
  <si>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</si>
  <si>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</si>
  <si>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</si>
  <si>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</si>
  <si>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</si>
  <si>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</si>
  <si>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</si>
  <si>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</si>
  <si>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</si>
  <si>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</si>
  <si>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</si>
  <si>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</si>
  <si>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</si>
  <si>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</si>
  <si>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</si>
  <si>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</si>
  <si>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</si>
  <si>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</si>
  <si>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</si>
  <si>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</si>
  <si>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</si>
  <si>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</si>
  <si>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</si>
  <si>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</si>
  <si>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</si>
  <si>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</si>
  <si>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</si>
  <si>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</si>
  <si>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</si>
  <si>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</si>
  <si>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</si>
  <si>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</si>
  <si>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</si>
  <si>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</si>
  <si>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</si>
  <si>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</si>
  <si>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</si>
  <si>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</si>
  <si>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</si>
  <si>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</si>
  <si>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</si>
  <si>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</si>
  <si>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</si>
  <si>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</si>
  <si>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</si>
  <si>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</si>
  <si>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</si>
  <si>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</si>
  <si>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</si>
  <si>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</si>
  <si>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</si>
  <si>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</si>
  <si>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</si>
  <si>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</si>
  <si>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</si>
  <si>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</si>
  <si>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</si>
  <si>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</si>
  <si>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</si>
  <si>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</si>
  <si>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</si>
  <si>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</si>
  <si>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</si>
  <si>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</si>
  <si>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</si>
  <si>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</si>
  <si>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</si>
  <si>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</si>
  <si>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</si>
  <si>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</si>
  <si>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</si>
  <si>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</si>
  <si>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</si>
  <si>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</si>
  <si>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</si>
  <si>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</si>
  <si>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</si>
  <si>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</si>
  <si>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</si>
  <si>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</si>
  <si>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</si>
  <si>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</si>
  <si>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</si>
  <si>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</si>
  <si>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</si>
  <si>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</si>
  <si>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</si>
  <si>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</si>
  <si>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</si>
  <si>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</si>
  <si>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</si>
  <si>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</si>
  <si>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</si>
  <si>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</si>
  <si>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</si>
  <si>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</si>
  <si>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</si>
  <si>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</si>
  <si>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</si>
  <si>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</si>
  <si>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</si>
  <si>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</si>
  <si>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</si>
  <si>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</si>
  <si>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</si>
  <si>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</si>
  <si>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</si>
  <si>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</si>
  <si>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</si>
  <si>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</si>
  <si>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</si>
  <si>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</si>
  <si>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</si>
  <si>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</si>
  <si>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</si>
  <si>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</si>
  <si>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</si>
  <si>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</si>
  <si>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</si>
  <si>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</si>
  <si>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</si>
  <si>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</si>
  <si>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</si>
  <si>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</si>
  <si>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</si>
  <si>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</si>
  <si>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</si>
  <si>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</si>
  <si>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</si>
  <si>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</si>
  <si>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</si>
  <si>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</si>
  <si>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</si>
  <si>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</si>
  <si>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</si>
  <si>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</si>
  <si>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</si>
  <si>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</si>
  <si>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</si>
  <si>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</si>
  <si>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</si>
  <si>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</si>
  <si>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</si>
  <si>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</si>
  <si>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</si>
  <si>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</si>
  <si>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</si>
  <si>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</si>
  <si>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</si>
  <si>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</si>
  <si>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</si>
  <si>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</si>
  <si>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</si>
  <si>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</si>
  <si>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</si>
  <si>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</si>
  <si>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</si>
  <si>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</si>
  <si>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</si>
  <si>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</si>
  <si>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</si>
  <si>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</si>
  <si>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</si>
  <si>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</si>
  <si>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</si>
  <si>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</si>
  <si>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</si>
  <si>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</si>
  <si>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</si>
  <si>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</si>
  <si>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</si>
  <si>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</si>
  <si>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</si>
  <si>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</si>
  <si>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</si>
  <si>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</si>
  <si>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</si>
  <si>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</si>
  <si>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</si>
  <si>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</si>
  <si>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</si>
  <si>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</si>
  <si>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</si>
  <si>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</si>
  <si>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</si>
  <si>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</si>
  <si>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</si>
  <si>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</si>
  <si>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</si>
  <si>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</si>
  <si>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</si>
  <si>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</si>
  <si>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</si>
  <si>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</si>
  <si>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</si>
  <si>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</si>
  <si>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</si>
  <si>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</si>
  <si>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</si>
  <si>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</si>
  <si>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</si>
  <si>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</si>
  <si>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</si>
  <si>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</si>
  <si>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</si>
  <si>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</si>
  <si>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</si>
  <si>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</si>
  <si>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</si>
  <si>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</si>
  <si>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</si>
  <si>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</si>
  <si>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</si>
  <si>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</si>
  <si>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</si>
  <si>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</si>
  <si>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</si>
  <si>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</si>
  <si>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</si>
  <si>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</si>
  <si>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</si>
  <si>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</si>
  <si>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</si>
  <si>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</si>
  <si>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</si>
  <si>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</si>
  <si>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</si>
  <si>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</si>
  <si>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</si>
  <si>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</si>
  <si>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</si>
  <si>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</si>
  <si>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</si>
  <si>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</si>
  <si>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</si>
  <si>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</si>
  <si>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</si>
  <si>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</si>
  <si>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</si>
  <si>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</si>
  <si>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</si>
  <si>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</si>
  <si>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</si>
  <si>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</si>
  <si>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</si>
  <si>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</si>
  <si>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</si>
  <si>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</si>
  <si>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</si>
  <si>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</si>
  <si>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</si>
  <si>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</si>
  <si>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</si>
  <si>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</si>
  <si>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</si>
  <si>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</si>
  <si>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</si>
  <si>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</si>
  <si>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</si>
  <si>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</si>
  <si>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</si>
  <si>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</si>
  <si>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</si>
  <si>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</si>
  <si>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</si>
  <si>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</si>
  <si>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</si>
  <si>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</si>
  <si>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</si>
  <si>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</si>
  <si>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</si>
  <si>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</si>
  <si>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</si>
  <si>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</si>
  <si>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</si>
  <si>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</si>
  <si>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</si>
  <si>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</si>
  <si>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</si>
  <si>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</si>
  <si>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</si>
  <si>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</si>
  <si>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</si>
  <si>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</si>
  <si>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</si>
  <si>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</si>
  <si>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</si>
  <si>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</si>
  <si>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</si>
  <si>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</si>
  <si>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</si>
  <si>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</si>
  <si>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</si>
  <si>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</si>
  <si>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</si>
  <si>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</si>
  <si>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</si>
  <si>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</si>
  <si>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</si>
  <si>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</si>
  <si>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</si>
  <si>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</si>
  <si>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</si>
  <si>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</si>
  <si>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</si>
  <si>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</si>
  <si>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</si>
  <si>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</si>
  <si>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</si>
  <si>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</si>
  <si>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</si>
  <si>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</si>
  <si>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</si>
  <si>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</si>
  <si>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</si>
  <si>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</si>
  <si>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</si>
  <si>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</si>
  <si>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</si>
  <si>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</si>
  <si>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</si>
  <si>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</si>
  <si>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</si>
  <si>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</si>
  <si>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</si>
  <si>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</si>
  <si>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</si>
  <si>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</si>
  <si>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</si>
  <si>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</si>
  <si>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</si>
  <si>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</si>
  <si>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</si>
  <si>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</si>
  <si>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</si>
  <si>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</si>
  <si>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</si>
  <si>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</si>
  <si>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</si>
  <si>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</si>
  <si>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</si>
  <si>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</si>
  <si>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</si>
  <si>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</si>
  <si>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</si>
  <si>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</si>
  <si>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</si>
  <si>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</si>
  <si>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</si>
  <si>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</si>
  <si>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</si>
  <si>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</si>
  <si>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</si>
  <si>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</si>
  <si>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</si>
  <si>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</si>
  <si>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</si>
  <si>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</si>
  <si>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</si>
  <si>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</si>
  <si>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</si>
  <si>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</si>
  <si>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</si>
  <si>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</si>
  <si>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</si>
  <si>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</si>
  <si>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</si>
  <si>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</si>
  <si>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</si>
  <si>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</si>
  <si>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</si>
  <si>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</si>
  <si>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</si>
  <si>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</si>
  <si>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</si>
  <si>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</si>
  <si>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</si>
  <si>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</si>
  <si>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</si>
  <si>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</si>
  <si>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</si>
  <si>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</si>
  <si>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</si>
  <si>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</si>
  <si>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</si>
  <si>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</si>
  <si>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</si>
  <si>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</si>
  <si>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</si>
  <si>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</si>
  <si>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</si>
  <si>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</si>
  <si>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</si>
  <si>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</si>
  <si>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</si>
  <si>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</si>
  <si>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</si>
  <si>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</si>
  <si>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</si>
  <si>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</si>
  <si>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</si>
  <si>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</si>
  <si>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</si>
  <si>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</si>
  <si>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</si>
  <si>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</si>
  <si>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</si>
  <si>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</si>
  <si>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</si>
  <si>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</si>
  <si>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</si>
  <si>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</si>
  <si>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</si>
  <si>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</si>
  <si>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</si>
  <si>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</si>
  <si>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</si>
  <si>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</si>
  <si>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</si>
  <si>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</si>
  <si>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</si>
  <si>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</si>
  <si>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</si>
  <si>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</si>
  <si>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</si>
  <si>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</si>
  <si>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</si>
  <si>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</si>
  <si>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</si>
  <si>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</si>
  <si>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</si>
  <si>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</si>
  <si>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</si>
  <si>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</si>
  <si>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</si>
  <si>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</si>
  <si>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</si>
  <si>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</si>
  <si>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</si>
  <si>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</si>
  <si>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</si>
  <si>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</si>
  <si>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</si>
  <si>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</si>
  <si>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</si>
  <si>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</si>
  <si>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</si>
  <si>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</si>
  <si>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</si>
  <si>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</si>
  <si>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</si>
  <si>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</si>
  <si>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</si>
  <si>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</si>
  <si>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</si>
  <si>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</si>
  <si>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</si>
  <si>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</si>
  <si>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</si>
  <si>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</si>
  <si>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</si>
  <si>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</si>
  <si>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</si>
  <si>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</si>
  <si>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</si>
  <si>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</si>
  <si>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</si>
  <si>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</si>
  <si>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</si>
  <si>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</si>
  <si>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</si>
  <si>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</si>
  <si>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</si>
  <si>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</si>
  <si>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</si>
  <si>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</si>
  <si>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</si>
  <si>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</si>
  <si>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</si>
  <si>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</si>
  <si>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</si>
  <si>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</si>
  <si>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</si>
  <si>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</si>
  <si>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</si>
  <si>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</si>
  <si>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</si>
  <si>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</si>
  <si>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</si>
  <si>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</si>
  <si>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</si>
  <si>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</si>
  <si>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</si>
  <si>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</si>
  <si>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</si>
  <si>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</si>
  <si>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</si>
  <si>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</si>
  <si>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</si>
  <si>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</si>
  <si>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</si>
  <si>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</si>
  <si>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</si>
  <si>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</si>
  <si>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</si>
  <si>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</si>
  <si>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</si>
  <si>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</si>
  <si>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</si>
  <si>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</si>
  <si>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</si>
  <si>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</si>
  <si>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</si>
  <si>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</si>
  <si>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</si>
  <si>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</si>
  <si>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</si>
  <si>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</si>
  <si>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</si>
  <si>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</si>
  <si>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</si>
  <si>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</si>
  <si>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</si>
  <si>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</si>
  <si>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</si>
  <si>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</si>
  <si>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</si>
  <si>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</si>
  <si>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</si>
  <si>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</si>
  <si>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</si>
  <si>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</si>
  <si>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</si>
  <si>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</si>
  <si>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</si>
  <si>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</si>
  <si>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</si>
  <si>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</si>
  <si>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</si>
  <si>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</si>
  <si>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</si>
  <si>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</si>
  <si>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</si>
  <si>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</si>
  <si>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</si>
  <si>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</si>
  <si>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</si>
  <si>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</si>
  <si>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</si>
  <si>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</si>
  <si>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</si>
  <si>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</si>
  <si>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</si>
  <si>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</si>
  <si>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</si>
  <si>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</si>
  <si>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</si>
  <si>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</si>
  <si>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</si>
  <si>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</si>
  <si>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</si>
  <si>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</si>
  <si>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</si>
  <si>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</si>
  <si>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</si>
  <si>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</si>
  <si>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</si>
  <si>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</si>
  <si>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</si>
  <si>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</si>
  <si>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</si>
  <si>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</si>
  <si>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</si>
  <si>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</si>
  <si>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</si>
  <si>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</si>
  <si>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</si>
  <si>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</si>
  <si>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</si>
  <si>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</si>
  <si>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</si>
  <si>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</si>
  <si>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</si>
  <si>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</si>
  <si>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</si>
  <si>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</si>
  <si>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</si>
  <si>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</si>
  <si>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</si>
  <si>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</si>
  <si>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</si>
  <si>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</si>
  <si>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</si>
  <si>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</si>
  <si>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</si>
  <si>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</si>
  <si>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</si>
  <si>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</si>
  <si>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</si>
  <si>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</si>
  <si>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</si>
  <si>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</si>
  <si>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</si>
  <si>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</si>
  <si>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</si>
  <si>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</si>
  <si>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</si>
  <si>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</si>
  <si>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</si>
  <si>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</si>
  <si>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</si>
  <si>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</si>
  <si>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</si>
  <si>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</si>
  <si>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</si>
  <si>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</si>
  <si>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</si>
  <si>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</si>
  <si>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</si>
  <si>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</si>
  <si>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</si>
  <si>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</si>
  <si>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</si>
  <si>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</si>
  <si>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</si>
  <si>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</si>
  <si>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</si>
  <si>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</si>
  <si>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</si>
  <si>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</si>
  <si>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</si>
  <si>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</si>
  <si>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</si>
  <si>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</si>
  <si>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</si>
  <si>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</si>
  <si>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</si>
  <si>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</si>
  <si>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</si>
  <si>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</si>
  <si>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</si>
  <si>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</si>
  <si>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</si>
  <si>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</si>
  <si>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</si>
  <si>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</si>
  <si>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</si>
  <si>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</si>
  <si>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</si>
  <si>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</si>
  <si>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</si>
  <si>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</si>
  <si>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</si>
  <si>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</si>
  <si>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</si>
  <si>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</si>
  <si>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</si>
  <si>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</si>
  <si>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</si>
  <si>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</si>
  <si>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</si>
  <si>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</si>
  <si>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</si>
  <si>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</si>
  <si>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</si>
  <si>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</si>
  <si>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</si>
  <si>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</si>
  <si>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</si>
  <si>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</si>
  <si>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</si>
  <si>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</si>
  <si>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</si>
  <si>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</si>
  <si>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</si>
  <si>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</si>
  <si>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</si>
  <si>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</si>
  <si>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</si>
  <si>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</si>
  <si>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</si>
  <si>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</si>
  <si>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</si>
  <si>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</si>
  <si>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</si>
  <si>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</si>
  <si>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</si>
  <si>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</si>
  <si>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</si>
  <si>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</si>
  <si>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</si>
  <si>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</si>
  <si>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</si>
  <si>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</si>
  <si>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</si>
  <si>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</si>
  <si>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</si>
  <si>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</si>
  <si>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</si>
  <si>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</si>
  <si>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</si>
  <si>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</si>
  <si>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</si>
  <si>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</si>
  <si>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</si>
  <si>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</si>
  <si>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</si>
  <si>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</si>
  <si>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</si>
  <si>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</si>
  <si>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</si>
  <si>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</si>
  <si>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</si>
  <si>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</si>
  <si>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</si>
  <si>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</si>
  <si>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</si>
  <si>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</si>
  <si>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</si>
  <si>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</si>
  <si>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</si>
  <si>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</si>
  <si>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</si>
  <si>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</si>
  <si>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</si>
  <si>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</si>
  <si>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</si>
  <si>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</si>
  <si>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</si>
  <si>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</si>
  <si>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</si>
  <si>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</si>
  <si>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</si>
  <si>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</si>
  <si>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</si>
  <si>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</si>
  <si>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</si>
  <si>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</si>
  <si>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</si>
  <si>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</si>
  <si>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</si>
  <si>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</si>
  <si>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</si>
  <si>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</si>
  <si>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</si>
  <si>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</si>
  <si>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</si>
  <si>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</si>
  <si>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</si>
  <si>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</si>
  <si>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</si>
  <si>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</si>
  <si>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</si>
  <si>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</si>
  <si>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</si>
  <si>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</si>
  <si>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</si>
  <si>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</si>
  <si>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</si>
  <si>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</si>
  <si>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</si>
  <si>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</si>
  <si>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</si>
  <si>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</si>
  <si>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</si>
  <si>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</si>
  <si>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</si>
  <si>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</si>
  <si>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</si>
  <si>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</si>
  <si>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</si>
  <si>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</si>
  <si>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</si>
  <si>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</si>
  <si>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</si>
  <si>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</si>
  <si>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</si>
  <si>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</si>
  <si>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</si>
  <si>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</si>
  <si>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</si>
  <si>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</si>
  <si>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</si>
  <si>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</si>
  <si>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</si>
  <si>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</si>
  <si>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</si>
  <si>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</si>
  <si>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</si>
  <si>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</si>
  <si>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</si>
  <si>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</si>
  <si>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</si>
  <si>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</si>
  <si>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</si>
  <si>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</si>
  <si>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</si>
  <si>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</si>
  <si>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</si>
  <si>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</si>
  <si>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</si>
  <si>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</si>
  <si>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</si>
  <si>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</si>
  <si>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</si>
  <si>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</si>
  <si>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</si>
  <si>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</si>
  <si>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</si>
  <si>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</si>
  <si>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</si>
  <si>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</si>
  <si>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</si>
  <si>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</si>
  <si>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</si>
  <si>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</si>
  <si>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</si>
  <si>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</si>
  <si>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</si>
  <si>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</si>
  <si>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</si>
  <si>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</si>
  <si>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</si>
  <si>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</si>
  <si>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</si>
  <si>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</si>
  <si>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</si>
  <si>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</si>
  <si>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</si>
  <si>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</si>
  <si>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</si>
  <si>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</si>
  <si>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</si>
  <si>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</si>
  <si>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</si>
  <si>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</si>
  <si>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</si>
  <si>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</si>
  <si>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</si>
  <si>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</si>
  <si>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</si>
  <si>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</si>
  <si>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</si>
  <si>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</si>
  <si>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</si>
  <si>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</si>
  <si>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</si>
  <si>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</si>
  <si>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</si>
  <si>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</si>
  <si>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</si>
  <si>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</si>
  <si>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</si>
  <si>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</si>
  <si>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</si>
  <si>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</si>
  <si>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</si>
  <si>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</si>
  <si>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</si>
  <si>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</si>
  <si>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</si>
  <si>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</si>
  <si>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</si>
  <si>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</si>
  <si>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</si>
  <si>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</si>
  <si>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</si>
  <si>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</si>
  <si>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</si>
  <si>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</si>
  <si>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</si>
  <si>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</si>
  <si>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</si>
  <si>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</si>
  <si>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</si>
  <si>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</si>
  <si>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</si>
  <si>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</si>
  <si>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</si>
  <si>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</si>
  <si>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</si>
  <si>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</si>
  <si>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</si>
  <si>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</si>
  <si>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</si>
  <si>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</si>
  <si>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</si>
  <si>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</si>
  <si>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</si>
  <si>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</si>
  <si>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</si>
  <si>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</si>
  <si>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</si>
  <si>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</si>
  <si>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</si>
  <si>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</si>
  <si>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</si>
  <si>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</si>
  <si>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</si>
  <si>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</si>
  <si>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</si>
  <si>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</si>
  <si>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</si>
  <si>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</si>
  <si>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</si>
  <si>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</si>
  <si>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</si>
  <si>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</si>
  <si>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</si>
  <si>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</si>
  <si>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</si>
  <si>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</si>
  <si>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</si>
  <si>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</si>
  <si>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</si>
  <si>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</si>
  <si>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</si>
  <si>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</si>
  <si>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</si>
  <si>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</si>
  <si>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</si>
  <si>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</si>
  <si>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</si>
  <si>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</si>
  <si>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</si>
  <si>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</si>
  <si>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</si>
  <si>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</si>
  <si>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</si>
  <si>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</si>
  <si>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</si>
  <si>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</si>
  <si>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</si>
  <si>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</si>
  <si>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</si>
  <si>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</si>
  <si>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</si>
  <si>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</si>
  <si>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</si>
  <si>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</si>
  <si>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</si>
  <si>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</si>
  <si>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</si>
  <si>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</si>
  <si>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</si>
  <si>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</si>
  <si>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</si>
  <si>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</si>
  <si>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</si>
  <si>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</si>
  <si>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</si>
  <si>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</si>
  <si>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</si>
  <si>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</si>
  <si>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</si>
  <si>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</si>
  <si>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</si>
  <si>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</si>
  <si>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</si>
  <si>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</si>
  <si>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</si>
  <si>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</si>
  <si>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</si>
  <si>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</si>
  <si>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</si>
  <si>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</si>
  <si>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</si>
  <si>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</si>
  <si>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</si>
  <si>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</si>
  <si>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</si>
  <si>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</si>
  <si>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</si>
  <si>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</si>
  <si>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</si>
  <si>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</si>
  <si>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</si>
  <si>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</si>
  <si>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</si>
  <si>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</si>
  <si>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</si>
  <si>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</si>
  <si>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</si>
  <si>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</si>
  <si>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</si>
  <si>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</si>
  <si>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</si>
  <si>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</si>
  <si>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</si>
  <si>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</si>
  <si>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</si>
  <si>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</si>
  <si>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</si>
  <si>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</si>
  <si>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</si>
  <si>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</si>
  <si>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</si>
  <si>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</si>
  <si>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</si>
  <si>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</si>
  <si>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</si>
  <si>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</si>
  <si>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</si>
  <si>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</si>
  <si>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</si>
  <si>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</si>
  <si>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</si>
  <si>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</si>
  <si>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</si>
  <si>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</si>
  <si>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</si>
  <si>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</si>
  <si>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</si>
  <si>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</si>
  <si>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</si>
  <si>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</si>
  <si>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</si>
  <si>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</si>
  <si>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</si>
  <si>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</si>
  <si>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</si>
  <si>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</si>
  <si>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</si>
  <si>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</si>
  <si>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</si>
  <si>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</si>
  <si>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</si>
  <si>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</si>
  <si>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</si>
  <si>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</si>
  <si>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</si>
  <si>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</si>
  <si>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</si>
  <si>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</si>
  <si>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</si>
  <si>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</si>
  <si>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</si>
  <si>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</si>
  <si>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</si>
  <si>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</si>
  <si>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</si>
  <si>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</si>
  <si>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</si>
  <si>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</si>
  <si>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</si>
  <si>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</si>
  <si>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</si>
  <si>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</si>
  <si>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</si>
  <si>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</si>
  <si>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</si>
  <si>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</si>
  <si>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</si>
  <si>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</si>
  <si>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</si>
  <si>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</si>
  <si>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</si>
  <si>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</si>
  <si>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</si>
  <si>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</si>
  <si>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</si>
  <si>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</si>
  <si>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</si>
  <si>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</si>
  <si>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</si>
  <si>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</si>
  <si>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</si>
  <si>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</si>
  <si>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</si>
  <si>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</si>
  <si>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</si>
  <si>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</si>
  <si>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</si>
  <si>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</si>
  <si>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</si>
  <si>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</si>
  <si>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</si>
  <si>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</si>
  <si>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</si>
  <si>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</si>
  <si>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</si>
  <si>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</si>
  <si>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</si>
  <si>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</si>
  <si>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</si>
  <si>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</si>
  <si>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</si>
  <si>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</si>
  <si>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</si>
  <si>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</si>
  <si>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</si>
  <si>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</si>
  <si>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</si>
  <si>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</si>
  <si>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</si>
  <si>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</si>
  <si>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</si>
  <si>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</si>
  <si>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</si>
  <si>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</si>
  <si>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</si>
  <si>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</si>
  <si>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</si>
  <si>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</si>
  <si>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</si>
  <si>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</si>
  <si>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</si>
  <si>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</si>
  <si>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</si>
  <si>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</si>
  <si>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</si>
  <si>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</si>
  <si>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</si>
  <si>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</si>
  <si>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</si>
  <si>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</si>
  <si>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</si>
  <si>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</si>
  <si>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</si>
  <si>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</si>
  <si>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</si>
  <si>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</si>
  <si>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</si>
  <si>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</si>
  <si>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</si>
  <si>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</si>
  <si>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</si>
  <si>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</si>
  <si>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</si>
  <si>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</si>
  <si>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</si>
  <si>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</si>
  <si>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</si>
  <si>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</si>
  <si>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</si>
  <si>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</si>
  <si>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</si>
  <si>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</si>
  <si>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</si>
  <si>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</si>
  <si>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</si>
  <si>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</si>
  <si>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</si>
  <si>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</si>
  <si>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</si>
  <si>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</si>
  <si>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</si>
  <si>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</si>
  <si>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</si>
  <si>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</si>
  <si>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</si>
  <si>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</si>
  <si>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</si>
  <si>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</si>
  <si>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</si>
  <si>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</si>
  <si>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</si>
  <si>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</si>
  <si>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</si>
  <si>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</si>
  <si>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</si>
  <si>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</si>
  <si>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</si>
  <si>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</si>
  <si>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</si>
  <si>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</si>
  <si>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</si>
  <si>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</si>
  <si>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</si>
  <si>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</si>
  <si>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</si>
  <si>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</si>
  <si>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</si>
  <si>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</si>
  <si>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</si>
  <si>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</si>
  <si>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</si>
  <si>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</si>
  <si>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</si>
  <si>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</si>
  <si>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</si>
  <si>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</si>
  <si>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</si>
  <si>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</si>
  <si>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</si>
  <si>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</si>
  <si>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</si>
  <si>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</si>
  <si>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</si>
  <si>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</si>
  <si>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</si>
  <si>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</si>
  <si>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</si>
  <si>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</si>
  <si>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</si>
  <si>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</si>
  <si>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</si>
  <si>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</si>
  <si>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</si>
  <si>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</si>
  <si>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</si>
  <si>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</si>
  <si>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</si>
  <si>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</si>
  <si>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</si>
  <si>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</si>
  <si>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</si>
  <si>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</si>
  <si>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</si>
  <si>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</si>
  <si>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</si>
  <si>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</si>
  <si>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</si>
  <si>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</si>
  <si>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</si>
  <si>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</si>
  <si>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</si>
  <si>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</si>
  <si>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</si>
  <si>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</si>
  <si>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</si>
  <si>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</si>
  <si>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</si>
  <si>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</si>
  <si>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</si>
  <si>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</si>
  <si>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</si>
  <si>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</si>
  <si>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</si>
  <si>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</si>
  <si>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</si>
  <si>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</si>
  <si>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</si>
  <si>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</si>
  <si>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</si>
  <si>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</si>
  <si>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</si>
  <si>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</si>
  <si>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</si>
  <si>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</si>
  <si>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</si>
  <si>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</si>
  <si>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</si>
  <si>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</si>
  <si>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</si>
  <si>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</si>
  <si>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</si>
  <si>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</si>
  <si>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</si>
  <si>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</si>
  <si>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</si>
  <si>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</si>
  <si>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</si>
  <si>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</si>
  <si>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</si>
  <si>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</si>
  <si>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</si>
  <si>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</si>
  <si>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</si>
  <si>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</si>
  <si>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</si>
  <si>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</si>
  <si>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</si>
  <si>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</si>
  <si>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</si>
  <si>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</si>
  <si>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</si>
  <si>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</si>
  <si>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</si>
  <si>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</si>
  <si>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</si>
  <si>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</si>
  <si>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</si>
  <si>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</si>
  <si>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</si>
  <si>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</si>
  <si>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</si>
  <si>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</si>
  <si>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</si>
  <si>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</si>
  <si>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</si>
  <si>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</si>
  <si>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</si>
  <si>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</si>
  <si>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</si>
  <si>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</si>
  <si>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</si>
  <si>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</si>
  <si>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</si>
  <si>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</si>
  <si>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</si>
  <si>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</si>
  <si>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</si>
  <si>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</si>
  <si>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</si>
  <si>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</si>
  <si>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</si>
  <si>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</si>
  <si>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</si>
  <si>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</si>
  <si>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</si>
  <si>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</si>
  <si>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</si>
  <si>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</si>
  <si>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</si>
  <si>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</si>
  <si>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</si>
  <si>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</si>
  <si>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</si>
  <si>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</si>
  <si>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</si>
  <si>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</si>
  <si>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</si>
  <si>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</si>
  <si>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</si>
  <si>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</si>
  <si>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</si>
  <si>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</si>
  <si>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</si>
  <si>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</si>
  <si>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</si>
  <si>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</si>
  <si>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</si>
  <si>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</si>
  <si>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</si>
  <si>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</si>
  <si>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</si>
  <si>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</si>
  <si>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</si>
  <si>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</si>
  <si>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</si>
  <si>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</si>
  <si>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</si>
  <si>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</si>
  <si>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</si>
  <si>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</si>
  <si>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</si>
  <si>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</si>
  <si>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</si>
  <si>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</si>
  <si>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</si>
  <si>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</si>
  <si>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</si>
  <si>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</si>
  <si>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</si>
  <si>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</si>
  <si>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</si>
  <si>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</si>
  <si>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</si>
  <si>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</si>
  <si>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</si>
  <si>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</si>
  <si>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</si>
  <si>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</si>
  <si>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</si>
  <si>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</si>
  <si>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</si>
  <si>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</si>
  <si>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</si>
  <si>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</si>
  <si>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</si>
  <si>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</si>
  <si>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</si>
  <si>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</si>
  <si>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</si>
  <si>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</si>
  <si>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</si>
  <si>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</si>
  <si>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</si>
  <si>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</si>
  <si>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</si>
  <si>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</si>
  <si>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</si>
  <si>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</si>
  <si>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</si>
  <si>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</si>
  <si>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</si>
  <si>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</si>
  <si>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</si>
  <si>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</si>
  <si>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</si>
  <si>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</si>
  <si>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</si>
  <si>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</si>
  <si>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</si>
  <si>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</si>
  <si>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</si>
  <si>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</si>
  <si>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</si>
  <si>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</si>
  <si>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</si>
  <si>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</si>
  <si>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</si>
  <si>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</si>
  <si>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</si>
  <si>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</si>
  <si>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</si>
  <si>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</si>
  <si>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</si>
  <si>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</si>
  <si>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</si>
  <si>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</si>
  <si>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</si>
  <si>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</si>
  <si>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</si>
  <si>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</si>
  <si>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</si>
  <si>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</si>
  <si>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</si>
  <si>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</si>
  <si>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</si>
  <si>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</si>
  <si>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</si>
  <si>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</si>
  <si>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</si>
  <si>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</si>
  <si>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</si>
  <si>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</si>
  <si>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</si>
  <si>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</si>
  <si>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</si>
  <si>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</si>
  <si>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</si>
  <si>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</si>
  <si>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</si>
  <si>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</si>
  <si>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</si>
  <si>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</si>
  <si>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</si>
  <si>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</si>
  <si>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</si>
  <si>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</si>
  <si>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</si>
  <si>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</si>
  <si>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</si>
  <si>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</si>
  <si>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</si>
  <si>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</si>
  <si>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</si>
  <si>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</si>
  <si>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</si>
  <si>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</si>
  <si>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</si>
  <si>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</si>
  <si>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</si>
  <si>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</si>
  <si>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</si>
  <si>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</si>
  <si>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</si>
  <si>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</si>
  <si>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</si>
  <si>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</si>
  <si>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</si>
  <si>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</si>
  <si>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</si>
  <si>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</si>
  <si>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</si>
  <si>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</si>
  <si>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</si>
  <si>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</si>
  <si>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</si>
  <si>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</si>
  <si>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</si>
  <si>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</si>
  <si>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</si>
  <si>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</si>
  <si>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</si>
  <si>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</si>
  <si>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</si>
  <si>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</si>
  <si>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</si>
  <si>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</si>
  <si>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</si>
  <si>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</si>
  <si>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</si>
  <si>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</si>
  <si>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</si>
  <si>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</si>
  <si>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</si>
  <si>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</si>
  <si>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</si>
  <si>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</si>
  <si>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</si>
  <si>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</si>
  <si>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</si>
  <si>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</si>
  <si>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</si>
  <si>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</si>
  <si>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</si>
  <si>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</si>
  <si>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</si>
  <si>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</si>
  <si>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</si>
  <si>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</si>
  <si>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</si>
  <si>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</si>
  <si>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</si>
  <si>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</si>
  <si>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</si>
  <si>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</si>
  <si>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</si>
  <si>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</si>
  <si>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</si>
  <si>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</si>
  <si>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</si>
  <si>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</si>
  <si>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</si>
  <si>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</si>
  <si>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</si>
  <si>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</si>
  <si>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</si>
  <si>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</si>
  <si>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</si>
  <si>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</si>
  <si>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</si>
  <si>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</si>
  <si>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</si>
  <si>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</si>
  <si>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</si>
  <si>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</si>
  <si>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</si>
  <si>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</si>
  <si>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</si>
  <si>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</si>
  <si>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</si>
  <si>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</si>
  <si>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</si>
  <si>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</si>
  <si>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</si>
  <si>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</si>
  <si>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</si>
  <si>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</si>
  <si>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</si>
  <si>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</si>
  <si>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</si>
  <si>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</si>
  <si>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</si>
  <si>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</si>
  <si>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</si>
  <si>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</si>
  <si>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</si>
  <si>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</si>
  <si>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</si>
  <si>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</si>
  <si>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</si>
  <si>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</si>
  <si>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</si>
  <si>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</si>
  <si>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</si>
  <si>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</si>
  <si>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</si>
  <si>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</si>
  <si>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</si>
  <si>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</si>
  <si>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</si>
  <si>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</si>
  <si>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</si>
  <si>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</si>
  <si>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</si>
  <si>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</si>
  <si>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</si>
  <si>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</si>
  <si>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</si>
  <si>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</si>
  <si>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</si>
  <si>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</si>
  <si>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</si>
  <si>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</si>
  <si>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</si>
  <si>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</si>
  <si>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</si>
  <si>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</si>
  <si>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</si>
  <si>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</si>
  <si>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</si>
  <si>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</si>
  <si>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</si>
  <si>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</si>
  <si>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</si>
  <si>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</si>
  <si>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</si>
  <si>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</si>
  <si>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</si>
  <si>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</si>
  <si>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</si>
  <si>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</si>
  <si>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</si>
  <si>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</si>
  <si>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</si>
  <si>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</si>
  <si>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</si>
  <si>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</si>
  <si>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</si>
  <si>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</si>
  <si>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</si>
  <si>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</si>
  <si>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</si>
  <si>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</si>
  <si>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</si>
  <si>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</si>
  <si>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</si>
  <si>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</si>
  <si>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</si>
  <si>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</si>
  <si>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</si>
  <si>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</si>
  <si>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</si>
  <si>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</si>
  <si>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</si>
  <si>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</si>
  <si>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</si>
  <si>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</si>
  <si>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</si>
  <si>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</si>
  <si>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</si>
  <si>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</si>
  <si>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</si>
  <si>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</si>
  <si>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</si>
  <si>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</si>
  <si>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</si>
  <si>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</si>
  <si>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</si>
  <si>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</si>
  <si>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</si>
  <si>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</si>
  <si>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</si>
  <si>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</si>
  <si>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</si>
  <si>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</si>
  <si>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</si>
  <si>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</si>
  <si>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</si>
  <si>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</si>
  <si>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</si>
  <si>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</si>
  <si>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</si>
  <si>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</si>
  <si>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</si>
  <si>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</si>
  <si>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</si>
  <si>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</si>
  <si>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</si>
  <si>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</si>
  <si>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</si>
  <si>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</si>
  <si>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</si>
  <si>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</si>
  <si>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</si>
  <si>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</si>
  <si>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</si>
  <si>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</si>
  <si>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</si>
  <si>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</si>
  <si>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</si>
  <si>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</si>
  <si>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</si>
  <si>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</si>
  <si>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</si>
  <si>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</si>
  <si>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</si>
  <si>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</si>
  <si>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</si>
  <si>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</si>
  <si>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</si>
  <si>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</si>
  <si>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</si>
  <si>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</si>
  <si>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</si>
  <si>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</si>
  <si>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</si>
  <si>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</si>
  <si>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</si>
  <si>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</si>
  <si>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</si>
  <si>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</si>
  <si>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</si>
  <si>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</si>
  <si>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</si>
  <si>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</si>
  <si>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</si>
  <si>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</si>
  <si>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</si>
  <si>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</si>
  <si>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</si>
  <si>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</si>
  <si>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</si>
  <si>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</si>
  <si>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</si>
  <si>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</si>
  <si>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</si>
  <si>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</si>
  <si>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</si>
  <si>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</si>
  <si>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</si>
  <si>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</si>
  <si>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</si>
  <si>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</si>
  <si>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</si>
  <si>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</si>
  <si>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</si>
  <si>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</si>
  <si>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</si>
  <si>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</si>
  <si>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</si>
  <si>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</si>
  <si>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</si>
  <si>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</si>
  <si>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</si>
  <si>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</si>
  <si>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</si>
  <si>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</si>
  <si>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</si>
  <si>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</si>
  <si>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</si>
  <si>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</si>
  <si>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</si>
  <si>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</si>
  <si>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</si>
  <si>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</si>
  <si>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</si>
  <si>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</si>
  <si>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</si>
  <si>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</si>
  <si>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</si>
  <si>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</si>
  <si>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</si>
  <si>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</si>
  <si>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</si>
  <si>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</si>
  <si>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</si>
  <si>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</si>
  <si>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</si>
  <si>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</si>
  <si>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</si>
  <si>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</si>
  <si>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</si>
  <si>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</si>
  <si>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</si>
  <si>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</si>
  <si>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</si>
  <si>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</si>
  <si>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</si>
  <si>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</si>
  <si>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</si>
  <si>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</si>
  <si>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</si>
  <si>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</si>
  <si>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</si>
  <si>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</si>
  <si>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</si>
  <si>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</si>
  <si>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</si>
  <si>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</si>
  <si>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</si>
  <si>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</si>
  <si>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</si>
  <si>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</si>
  <si>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</si>
  <si>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</si>
  <si>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</si>
  <si>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</si>
  <si>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</si>
  <si>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</si>
  <si>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</si>
  <si>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</si>
  <si>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</si>
  <si>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</si>
  <si>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</si>
  <si>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</si>
  <si>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</si>
  <si>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</si>
  <si>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</si>
  <si>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</si>
  <si>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</si>
  <si>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</si>
  <si>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</si>
  <si>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</si>
  <si>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</si>
  <si>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</si>
  <si>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</si>
  <si>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</si>
  <si>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</si>
  <si>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</si>
  <si>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</si>
  <si>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</si>
  <si>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</si>
  <si>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</si>
  <si>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</si>
  <si>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</si>
  <si>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</si>
  <si>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</si>
  <si>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</si>
  <si>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</si>
  <si>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</si>
  <si>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</si>
  <si>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</si>
  <si>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</si>
  <si>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</si>
  <si>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</si>
  <si>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</si>
  <si>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</si>
  <si>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</si>
  <si>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</si>
  <si>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</si>
  <si>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</si>
  <si>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</si>
  <si>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</si>
  <si>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</si>
  <si>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</si>
  <si>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</si>
  <si>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</si>
  <si>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</si>
  <si>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</si>
  <si>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</si>
  <si>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</si>
  <si>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</si>
  <si>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</si>
  <si>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</si>
  <si>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</si>
  <si>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</si>
  <si>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</si>
  <si>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</si>
  <si>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</si>
  <si>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</si>
  <si>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</si>
  <si>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</si>
  <si>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</si>
  <si>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</si>
  <si>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</si>
  <si>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</si>
  <si>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</si>
  <si>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</si>
  <si>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</si>
  <si>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</si>
  <si>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</si>
  <si>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</si>
  <si>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</si>
  <si>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</si>
  <si>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</si>
  <si>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</si>
  <si>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</si>
  <si>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</si>
  <si>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</si>
  <si>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</si>
  <si>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</si>
  <si>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</si>
  <si>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</si>
  <si>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</si>
  <si>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</si>
  <si>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</si>
  <si>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</si>
  <si>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</si>
  <si>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</si>
  <si>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</si>
  <si>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</si>
  <si>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</si>
  <si>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</si>
  <si>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</si>
  <si>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</si>
  <si>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</si>
  <si>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</si>
  <si>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</si>
  <si>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</si>
  <si>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</si>
  <si>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</si>
  <si>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</si>
  <si>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</si>
  <si>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</si>
  <si>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</si>
  <si>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</si>
  <si>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</si>
  <si>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</si>
  <si>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</si>
  <si>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</si>
  <si>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</si>
  <si>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</si>
  <si>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</si>
  <si>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</si>
  <si>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</si>
  <si>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</si>
  <si>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</si>
  <si>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</si>
  <si>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</si>
  <si>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</si>
  <si>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</si>
  <si>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</si>
  <si>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</si>
  <si>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</si>
  <si>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</si>
  <si>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</si>
  <si>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</si>
  <si>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</si>
  <si>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</si>
  <si>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</si>
  <si>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</si>
  <si>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</si>
  <si>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</si>
  <si>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</si>
  <si>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</si>
  <si>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</si>
  <si>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</si>
  <si>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</si>
  <si>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</si>
  <si>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</si>
  <si>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</si>
  <si>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</si>
  <si>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</si>
  <si>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</si>
  <si>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</si>
  <si>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</si>
  <si>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</si>
  <si>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</si>
  <si>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</si>
  <si>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</si>
  <si>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</si>
  <si>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</si>
  <si>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</si>
  <si>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</si>
  <si>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</si>
  <si>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</si>
  <si>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</si>
  <si>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</si>
  <si>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</si>
  <si>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</si>
  <si>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</si>
  <si>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</si>
  <si>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</si>
  <si>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</si>
  <si>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</si>
  <si>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</si>
  <si>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</si>
  <si>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</si>
  <si>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</si>
  <si>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</si>
  <si>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</si>
  <si>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</si>
  <si>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</si>
  <si>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</si>
  <si>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</si>
  <si>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</si>
  <si>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</si>
  <si>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</si>
  <si>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</si>
  <si>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</si>
  <si>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</si>
  <si>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</si>
  <si>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</si>
  <si>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</si>
  <si>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</si>
  <si>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</si>
  <si>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</si>
  <si>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</si>
  <si>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</si>
  <si>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</si>
  <si>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</si>
  <si>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</si>
  <si>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</si>
  <si>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</si>
  <si>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</si>
  <si>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</si>
  <si>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</si>
  <si>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</si>
  <si>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</si>
  <si>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</si>
  <si>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</si>
  <si>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</si>
  <si>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</si>
  <si>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</si>
  <si>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</si>
  <si>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</si>
  <si>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</si>
  <si>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</si>
  <si>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</si>
  <si>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</si>
  <si>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</si>
  <si>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</si>
  <si>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</si>
  <si>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</si>
  <si>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</si>
  <si>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</si>
  <si>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</si>
  <si>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</si>
  <si>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</si>
  <si>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</si>
  <si>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</si>
  <si>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</si>
  <si>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</si>
  <si>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</si>
  <si>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</si>
  <si>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</si>
  <si>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</si>
  <si>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</si>
  <si>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</si>
  <si>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</si>
  <si>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</si>
  <si>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</si>
  <si>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</si>
  <si>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</si>
  <si>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</si>
  <si>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</si>
  <si>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</si>
  <si>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</si>
  <si>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</si>
  <si>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</si>
  <si>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</si>
  <si>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</si>
  <si>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</si>
  <si>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</si>
  <si>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</si>
  <si>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</si>
  <si>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</si>
  <si>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</si>
  <si>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</si>
  <si>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</si>
  <si>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</si>
  <si>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</si>
  <si>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</si>
  <si>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</si>
  <si>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</si>
  <si>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</si>
  <si>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</si>
  <si>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</si>
  <si>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</si>
  <si>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</si>
  <si>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</si>
  <si>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</si>
  <si>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</si>
  <si>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</si>
  <si>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</si>
  <si>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</si>
  <si>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</si>
  <si>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</si>
  <si>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</si>
  <si>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</si>
  <si>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</si>
  <si>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</si>
  <si>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</si>
  <si>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</si>
  <si>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</si>
  <si>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</si>
  <si>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</si>
  <si>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</si>
  <si>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</si>
  <si>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</si>
  <si>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</si>
  <si>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</si>
  <si>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</si>
  <si>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</si>
  <si>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</si>
  <si>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</si>
  <si>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</si>
  <si>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</si>
  <si>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</si>
  <si>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</si>
  <si>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</si>
  <si>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</si>
  <si>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</si>
  <si>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</si>
  <si>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</si>
  <si>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</si>
  <si>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</si>
  <si>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</si>
  <si>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</si>
  <si>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</si>
  <si>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</si>
  <si>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</si>
  <si>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</si>
  <si>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</si>
  <si>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</si>
  <si>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</si>
  <si>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</si>
  <si>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</si>
  <si>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</si>
  <si>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</si>
  <si>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</si>
  <si>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</si>
  <si>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</si>
  <si>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</si>
  <si>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</si>
  <si>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</si>
  <si>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</si>
  <si>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</si>
  <si>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</si>
  <si>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</si>
  <si>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</si>
  <si>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</si>
  <si>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</si>
  <si>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</si>
  <si>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</si>
  <si>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</si>
  <si>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</si>
  <si>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</si>
  <si>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</si>
  <si>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</si>
  <si>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</si>
  <si>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</si>
  <si>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</si>
  <si>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</si>
  <si>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</si>
  <si>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</si>
  <si>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</si>
  <si>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</si>
  <si>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</si>
  <si>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</si>
  <si>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</si>
  <si>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</si>
  <si>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</si>
  <si>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</si>
  <si>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</si>
  <si>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</si>
  <si>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</si>
  <si>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</si>
  <si>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</si>
  <si>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</si>
  <si>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</si>
  <si>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</si>
  <si>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</si>
  <si>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</si>
  <si>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</si>
  <si>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</si>
  <si>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</si>
  <si>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</si>
  <si>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</si>
  <si>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</si>
  <si>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</si>
  <si>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</si>
  <si>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</si>
  <si>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</si>
  <si>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</si>
  <si>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</si>
  <si>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</si>
  <si>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</si>
  <si>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</si>
  <si>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</si>
  <si>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</si>
  <si>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</si>
  <si>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</si>
  <si>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</si>
  <si>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</si>
  <si>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</si>
  <si>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</si>
  <si>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</si>
  <si>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</si>
  <si>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</si>
  <si>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</si>
  <si>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</si>
  <si>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</si>
  <si>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</si>
  <si>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</si>
  <si>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</si>
  <si>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</si>
  <si>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</si>
  <si>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</si>
  <si>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</si>
  <si>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</si>
  <si>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</si>
  <si>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</si>
  <si>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</si>
  <si>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</si>
  <si>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</si>
  <si>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</si>
  <si>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</si>
  <si>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</si>
  <si>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</si>
  <si>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</si>
  <si>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</si>
  <si>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</si>
  <si>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</si>
  <si>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</si>
  <si>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</si>
  <si>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</si>
  <si>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</si>
  <si>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</si>
  <si>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</si>
  <si>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</si>
  <si>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</si>
  <si>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</si>
  <si>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</si>
  <si>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</si>
  <si>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</si>
  <si>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</si>
  <si>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</si>
  <si>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</si>
  <si>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</si>
  <si>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</si>
  <si>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</si>
  <si>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</si>
  <si>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</si>
  <si>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</si>
  <si>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</si>
  <si>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</si>
  <si>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</si>
  <si>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</si>
  <si>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</si>
  <si>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</si>
  <si>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</si>
  <si>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</si>
  <si>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</si>
  <si>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</si>
  <si>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</si>
  <si>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</si>
  <si>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</si>
  <si>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</si>
  <si>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</si>
  <si>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</si>
  <si>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</si>
  <si>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</si>
  <si>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</si>
  <si>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</si>
  <si>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</si>
  <si>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</si>
  <si>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</si>
  <si>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</si>
  <si>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</si>
  <si>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</si>
  <si>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</si>
  <si>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</si>
  <si>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</si>
  <si>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</si>
  <si>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</si>
  <si>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</si>
  <si>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</si>
  <si>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</si>
  <si>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</si>
  <si>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</si>
  <si>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</si>
  <si>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</si>
  <si>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</si>
  <si>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</si>
  <si>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</si>
  <si>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</si>
  <si>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</si>
  <si>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</si>
  <si>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</si>
  <si>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</si>
  <si>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</si>
  <si>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</si>
  <si>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</si>
  <si>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</si>
  <si>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</si>
  <si>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</si>
  <si>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</si>
  <si>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</si>
  <si>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</si>
  <si>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</si>
  <si>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</si>
  <si>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</si>
  <si>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</si>
  <si>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</si>
  <si>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</si>
  <si>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</si>
  <si>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</si>
  <si>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</si>
  <si>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</si>
  <si>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</si>
  <si>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</si>
  <si>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</si>
  <si>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</si>
  <si>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</si>
  <si>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</si>
  <si>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</si>
  <si>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</si>
  <si>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</si>
  <si>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</si>
  <si>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</si>
  <si>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</si>
  <si>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</si>
  <si>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</si>
  <si>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</si>
  <si>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</si>
  <si>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</si>
  <si>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</si>
  <si>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</si>
  <si>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</si>
  <si>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</si>
  <si>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</si>
  <si>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</si>
  <si>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</si>
  <si>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</si>
  <si>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</si>
  <si>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</si>
  <si>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</si>
  <si>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</si>
  <si>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</si>
  <si>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</si>
  <si>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</si>
  <si>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</si>
  <si>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</si>
  <si>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</si>
  <si>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</si>
  <si>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</si>
  <si>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</si>
  <si>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</si>
  <si>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</si>
  <si>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</si>
  <si>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</si>
  <si>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</si>
  <si>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</si>
  <si>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</si>
  <si>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</si>
  <si>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</si>
  <si>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</si>
  <si>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</si>
  <si>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</si>
  <si>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</si>
  <si>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</si>
  <si>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</si>
  <si>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</si>
  <si>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</si>
  <si>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</si>
  <si>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</si>
  <si>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</si>
  <si>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</si>
  <si>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</si>
  <si>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</si>
  <si>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</si>
  <si>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</si>
  <si>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</si>
  <si>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</si>
  <si>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</si>
  <si>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</si>
  <si>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</si>
  <si>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</si>
  <si>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</si>
  <si>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</si>
  <si>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</si>
  <si>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</si>
  <si>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</si>
  <si>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</si>
  <si>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</si>
  <si>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</si>
  <si>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</si>
  <si>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</si>
  <si>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</si>
  <si>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</si>
  <si>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</si>
  <si>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</si>
  <si>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</si>
  <si>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</si>
  <si>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</si>
  <si>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</si>
  <si>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</si>
  <si>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</si>
  <si>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</si>
  <si>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</si>
  <si>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</si>
  <si>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</si>
  <si>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</si>
  <si>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</si>
  <si>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</si>
  <si>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</si>
  <si>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</si>
  <si>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</si>
  <si>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</si>
  <si>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</si>
  <si>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</si>
  <si>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</si>
  <si>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</si>
  <si>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</si>
  <si>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</si>
  <si>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</si>
  <si>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</si>
  <si>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</si>
  <si>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</si>
  <si>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</si>
  <si>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</si>
  <si>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</si>
  <si>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</si>
  <si>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</si>
  <si>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</si>
  <si>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</si>
  <si>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</si>
  <si>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</si>
  <si>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</si>
  <si>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</si>
  <si>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</si>
  <si>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</si>
  <si>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</si>
  <si>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</si>
  <si>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</si>
  <si>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</si>
  <si>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</si>
  <si>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</si>
  <si>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</si>
  <si>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</si>
  <si>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</si>
  <si>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</si>
  <si>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</si>
  <si>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</si>
  <si>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</si>
  <si>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</si>
  <si>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</si>
  <si>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</si>
  <si>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</si>
  <si>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</si>
  <si>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</si>
  <si>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</si>
  <si>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</si>
  <si>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</si>
  <si>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</si>
  <si>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</si>
  <si>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</si>
  <si>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</si>
  <si>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</si>
  <si>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</si>
  <si>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</si>
  <si>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</si>
  <si>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</si>
  <si>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</si>
  <si>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</si>
  <si>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</si>
  <si>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</si>
  <si>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</si>
  <si>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</si>
  <si>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</si>
  <si>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</si>
  <si>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</si>
  <si>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</si>
  <si>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</si>
  <si>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</si>
  <si>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</si>
  <si>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</si>
  <si>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</si>
  <si>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</si>
  <si>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</si>
  <si>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</si>
  <si>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</si>
  <si>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</si>
  <si>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</si>
  <si>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</si>
  <si>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</si>
  <si>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</si>
  <si>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</si>
  <si>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</si>
  <si>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</si>
  <si>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</si>
  <si>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</si>
  <si>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</si>
  <si>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</si>
  <si>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</si>
  <si>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</si>
  <si>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</si>
  <si>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</si>
  <si>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</si>
  <si>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</si>
  <si>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</si>
  <si>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</si>
  <si>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</si>
  <si>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</si>
  <si>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</si>
  <si>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</si>
  <si>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</si>
  <si>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</si>
  <si>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</si>
  <si>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</si>
  <si>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</si>
  <si>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</si>
  <si>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</si>
  <si>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</si>
  <si>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</si>
  <si>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</si>
  <si>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</si>
  <si>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</si>
  <si>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</si>
  <si>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</si>
  <si>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</si>
  <si>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</si>
  <si>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</si>
  <si>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</si>
  <si>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</si>
  <si>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</si>
  <si>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</si>
  <si>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</si>
  <si>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</si>
  <si>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</si>
  <si>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</si>
  <si>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</si>
  <si>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</si>
  <si>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</si>
  <si>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</si>
  <si>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</si>
  <si>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</si>
  <si>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</si>
  <si>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</si>
  <si>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</si>
  <si>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</si>
  <si>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</si>
  <si>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</si>
  <si>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</si>
  <si>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</si>
  <si>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</si>
  <si>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</si>
  <si>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</si>
  <si>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</si>
  <si>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</si>
  <si>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</si>
  <si>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</si>
  <si>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</si>
  <si>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</si>
  <si>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</si>
  <si>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</si>
  <si>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</si>
  <si>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</si>
  <si>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</si>
  <si>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</si>
  <si>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</si>
  <si>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</si>
  <si>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</si>
  <si>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</si>
  <si>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</si>
  <si>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</si>
  <si>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</si>
  <si>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</si>
  <si>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</si>
  <si>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</si>
  <si>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</si>
  <si>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</si>
  <si>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</si>
  <si>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</si>
  <si>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</si>
  <si>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</si>
  <si>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</si>
  <si>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</si>
  <si>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</si>
  <si>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</si>
  <si>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</si>
  <si>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</si>
  <si>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</si>
  <si>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</si>
  <si>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</si>
  <si>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</si>
  <si>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</si>
  <si>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</si>
  <si>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</si>
  <si>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</si>
  <si>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</si>
  <si>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</si>
  <si>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</si>
  <si>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</si>
  <si>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</si>
  <si>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</si>
  <si>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</si>
  <si>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</si>
  <si>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</si>
  <si>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</si>
  <si>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</si>
  <si>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</si>
  <si>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</si>
  <si>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</si>
  <si>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</si>
  <si>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</si>
  <si>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</si>
  <si>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</si>
  <si>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</si>
  <si>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</si>
  <si>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</si>
  <si>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</si>
  <si>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</si>
  <si>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</si>
  <si>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</si>
  <si>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</si>
  <si>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</si>
  <si>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</si>
  <si>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</si>
  <si>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</si>
  <si>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</si>
  <si>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</si>
  <si>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</si>
  <si>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</si>
  <si>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</si>
  <si>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</si>
  <si>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</si>
  <si>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</si>
  <si>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</si>
  <si>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</si>
  <si>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</si>
  <si>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</si>
  <si>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</si>
  <si>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</si>
  <si>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</si>
  <si>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</si>
  <si>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</si>
  <si>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</si>
  <si>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</si>
  <si>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</si>
  <si>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</si>
  <si>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</si>
  <si>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</si>
  <si>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</si>
  <si>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</si>
  <si>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</si>
  <si>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</si>
  <si>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</si>
  <si>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</si>
  <si>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</si>
  <si>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</si>
  <si>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</si>
  <si>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</si>
  <si>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</si>
  <si>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</si>
  <si>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</si>
  <si>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</si>
  <si>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</si>
  <si>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</si>
  <si>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</si>
  <si>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</si>
  <si>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</si>
  <si>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</si>
  <si>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</si>
  <si>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</si>
  <si>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</si>
  <si>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</si>
  <si>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</si>
  <si>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</si>
  <si>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</si>
  <si>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</si>
  <si>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</si>
  <si>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</si>
  <si>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</si>
  <si>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</si>
  <si>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</si>
  <si>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</si>
  <si>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</si>
  <si>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</si>
  <si>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</si>
  <si>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</si>
  <si>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</si>
  <si>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</si>
  <si>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</si>
  <si>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</si>
  <si>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</si>
  <si>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</si>
  <si>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</si>
  <si>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</si>
  <si>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</si>
  <si>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</si>
  <si>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</si>
  <si>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</si>
  <si>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</si>
  <si>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</si>
  <si>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</si>
  <si>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</si>
  <si>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</si>
  <si>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</si>
  <si>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</si>
  <si>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</si>
  <si>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</si>
  <si>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</si>
  <si>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</si>
  <si>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</si>
  <si>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</si>
  <si>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</si>
  <si>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</si>
  <si>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</si>
  <si>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</si>
  <si>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</si>
  <si>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</si>
  <si>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</si>
  <si>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</si>
  <si>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</si>
  <si>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</si>
  <si>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</si>
  <si>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</si>
  <si>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</si>
  <si>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</si>
  <si>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</si>
  <si>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</si>
  <si>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</si>
  <si>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</si>
  <si>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</si>
  <si>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</si>
  <si>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</si>
  <si>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</si>
  <si>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</si>
  <si>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</si>
  <si>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</si>
  <si>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</si>
  <si>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</si>
  <si>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</si>
  <si>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</si>
  <si>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</si>
  <si>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</si>
  <si>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</si>
  <si>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</si>
  <si>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</si>
  <si>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</si>
  <si>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</si>
  <si>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</si>
  <si>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</si>
  <si>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</si>
  <si>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</si>
  <si>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</si>
  <si>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</si>
  <si>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</si>
  <si>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</si>
  <si>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</si>
  <si>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</si>
  <si>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</si>
  <si>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</si>
  <si>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</si>
  <si>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</si>
  <si>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</si>
  <si>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</si>
  <si>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</si>
  <si>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</si>
  <si>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</si>
  <si>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</si>
  <si>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</si>
  <si>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</si>
  <si>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</si>
  <si>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</si>
  <si>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</si>
  <si>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</si>
  <si>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</si>
  <si>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</si>
  <si>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</si>
  <si>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</si>
  <si>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</si>
  <si>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</si>
  <si>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</si>
  <si>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</si>
  <si>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</si>
  <si>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</si>
  <si>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</si>
  <si>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</si>
  <si>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</si>
  <si>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</si>
  <si>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</si>
  <si>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</si>
  <si>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</si>
  <si>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</si>
  <si>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</si>
  <si>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</si>
  <si>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</si>
  <si>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</si>
  <si>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</si>
  <si>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</si>
  <si>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</si>
  <si>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</si>
  <si>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</si>
  <si>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</si>
  <si>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</si>
  <si>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</si>
  <si>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</si>
  <si>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</si>
  <si>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</si>
  <si>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</si>
  <si>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</si>
  <si>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</si>
  <si>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</si>
  <si>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</si>
  <si>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</si>
  <si>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</si>
  <si>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</si>
  <si>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</si>
  <si>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</si>
  <si>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</si>
  <si>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</si>
  <si>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</si>
  <si>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</si>
  <si>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</si>
  <si>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</si>
  <si>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</si>
  <si>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</si>
  <si>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</si>
  <si>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</si>
  <si>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</si>
  <si>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</si>
  <si>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</si>
  <si>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</si>
  <si>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</si>
  <si>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</si>
  <si>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</si>
  <si>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</si>
  <si>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</si>
  <si>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</si>
  <si>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</si>
  <si>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</si>
  <si>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</si>
  <si>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</si>
  <si>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</si>
  <si>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</si>
  <si>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</si>
  <si>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</si>
  <si>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</si>
  <si>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</si>
  <si>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</si>
  <si>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</si>
  <si>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</si>
  <si>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</si>
  <si>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</si>
  <si>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</si>
  <si>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</si>
  <si>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</si>
  <si>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</si>
  <si>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</si>
  <si>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</si>
  <si>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</si>
  <si>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</si>
  <si>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</si>
  <si>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</si>
  <si>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</si>
  <si>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</si>
  <si>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</si>
  <si>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</si>
  <si>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</si>
  <si>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</si>
  <si>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</si>
  <si>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</si>
  <si>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</si>
  <si>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</si>
  <si>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</si>
  <si>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</si>
  <si>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</si>
  <si>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</si>
  <si>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</si>
  <si>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</si>
  <si>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</si>
  <si>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</si>
  <si>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</si>
  <si>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</si>
  <si>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</si>
  <si>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</si>
  <si>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</si>
  <si>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</si>
  <si>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</si>
  <si>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</si>
  <si>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</si>
  <si>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</si>
  <si>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</si>
  <si>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</si>
  <si>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</si>
  <si>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</si>
  <si>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</si>
  <si>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</si>
  <si>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</si>
  <si>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</si>
  <si>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</si>
  <si>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</si>
  <si>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</si>
  <si>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</si>
  <si>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</si>
  <si>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</si>
  <si>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</si>
  <si>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</si>
  <si>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</si>
  <si>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</si>
  <si>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</si>
  <si>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</si>
  <si>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</si>
  <si>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</si>
  <si>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</si>
  <si>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</si>
  <si>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</si>
  <si>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</si>
  <si>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</si>
  <si>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</si>
  <si>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</si>
  <si>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</si>
  <si>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</si>
  <si>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</si>
  <si>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</si>
  <si>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</si>
  <si>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</si>
  <si>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</si>
  <si>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</si>
  <si>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</si>
  <si>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</si>
  <si>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</si>
  <si>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</si>
  <si>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</si>
  <si>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</si>
  <si>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</si>
  <si>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</si>
  <si>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</si>
  <si>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</si>
  <si>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</si>
  <si>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</si>
  <si>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</si>
  <si>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</si>
  <si>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</si>
  <si>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</si>
  <si>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</si>
  <si>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</si>
  <si>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</si>
  <si>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</si>
  <si>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</si>
  <si>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</si>
  <si>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</si>
  <si>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</si>
  <si>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</si>
  <si>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</si>
  <si>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</si>
  <si>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</si>
  <si>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</si>
  <si>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</si>
  <si>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</si>
  <si>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</si>
  <si>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</si>
  <si>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</si>
  <si>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</si>
  <si>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</si>
  <si>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</si>
  <si>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</si>
  <si>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</si>
  <si>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</si>
  <si>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</si>
  <si>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</si>
  <si>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</si>
  <si>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</si>
  <si>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</si>
  <si>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</si>
  <si>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</si>
  <si>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</si>
  <si>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</si>
  <si>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</si>
  <si>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</si>
  <si>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</si>
  <si>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</si>
  <si>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</si>
  <si>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</si>
  <si>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</si>
  <si>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</si>
  <si>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</si>
  <si>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</si>
  <si>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</si>
  <si>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</si>
  <si>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</si>
  <si>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</si>
  <si>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</si>
  <si>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</si>
  <si>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</si>
  <si>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</si>
  <si>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</si>
  <si>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</si>
  <si>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</si>
  <si>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</si>
  <si>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</si>
  <si>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</si>
  <si>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</si>
  <si>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</si>
  <si>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</si>
  <si>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</si>
  <si>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</si>
  <si>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</si>
  <si>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</si>
  <si>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</si>
  <si>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</si>
  <si>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</si>
  <si>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</si>
  <si>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</si>
  <si>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</si>
  <si>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</si>
  <si>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</si>
  <si>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</si>
  <si>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</si>
  <si>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</si>
  <si>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</si>
  <si>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</si>
  <si>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</si>
  <si>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</si>
  <si>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</si>
  <si>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</si>
  <si>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</si>
  <si>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</si>
  <si>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</si>
  <si>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</si>
  <si>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</si>
  <si>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</si>
  <si>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</si>
  <si>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</si>
  <si>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</si>
  <si>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</si>
  <si>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</si>
  <si>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</si>
  <si>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</si>
  <si>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</si>
  <si>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</si>
  <si>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</si>
  <si>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</si>
  <si>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</si>
  <si>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</si>
  <si>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</si>
  <si>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</si>
  <si>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</si>
  <si>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</si>
  <si>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</si>
  <si>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</si>
  <si>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</si>
  <si>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</si>
  <si>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</si>
  <si>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</si>
  <si>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</si>
  <si>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</si>
  <si>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</si>
  <si>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</si>
  <si>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</si>
  <si>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</si>
  <si>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</si>
  <si>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</si>
  <si>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</si>
  <si>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</si>
  <si>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</si>
  <si>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</si>
  <si>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</si>
  <si>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</si>
  <si>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</si>
  <si>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</si>
  <si>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</si>
  <si>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</si>
  <si>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</si>
  <si>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</si>
  <si>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</si>
  <si>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</si>
  <si>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</si>
  <si>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</si>
  <si>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</si>
  <si>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</si>
  <si>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</si>
  <si>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</si>
  <si>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</si>
  <si>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</si>
  <si>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</si>
  <si>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</si>
  <si>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</si>
  <si>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</si>
  <si>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</si>
  <si>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</si>
  <si>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</si>
  <si>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</si>
  <si>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</si>
  <si>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</si>
  <si>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</si>
  <si>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</si>
  <si>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</si>
  <si>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</si>
  <si>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</si>
  <si>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</si>
  <si>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</si>
  <si>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</si>
  <si>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</si>
  <si>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</si>
  <si>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</si>
  <si>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</si>
  <si>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</si>
  <si>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</si>
  <si>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</si>
  <si>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</si>
  <si>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</si>
  <si>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</si>
  <si>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</si>
  <si>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</si>
  <si>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</si>
  <si>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</si>
  <si>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</si>
  <si>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</si>
  <si>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</si>
  <si>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</si>
  <si>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</si>
  <si>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</si>
  <si>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</si>
  <si>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</si>
  <si>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</si>
  <si>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</si>
  <si>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</si>
  <si>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</si>
  <si>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</si>
  <si>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</si>
  <si>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</si>
  <si>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</si>
  <si>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</si>
  <si>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</si>
  <si>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</si>
  <si>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</si>
  <si>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</si>
  <si>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</si>
  <si>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</si>
  <si>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</si>
  <si>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</si>
  <si>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</si>
  <si>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</si>
  <si>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</si>
  <si>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</si>
  <si>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</si>
  <si>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</si>
  <si>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</si>
  <si>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</si>
  <si>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</si>
  <si>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</si>
  <si>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</si>
  <si>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</si>
  <si>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</si>
  <si>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</si>
  <si>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</si>
  <si>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</si>
  <si>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</si>
  <si>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</si>
  <si>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</si>
  <si>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</si>
  <si>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</si>
  <si>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</si>
  <si>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</si>
  <si>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</si>
  <si>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</si>
  <si>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</si>
  <si>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</si>
  <si>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</si>
  <si>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</si>
  <si>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</si>
  <si>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</si>
  <si>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</si>
  <si>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</si>
  <si>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</si>
  <si>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</si>
  <si>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</si>
  <si>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</si>
  <si>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</si>
  <si>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</si>
  <si>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</si>
  <si>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</si>
  <si>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</si>
  <si>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</si>
  <si>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</si>
  <si>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</si>
  <si>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</si>
  <si>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</si>
  <si>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</si>
  <si>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</si>
  <si>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</si>
  <si>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</si>
  <si>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</si>
  <si>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</si>
  <si>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</si>
  <si>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</si>
  <si>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</si>
  <si>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</si>
  <si>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</si>
  <si>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</si>
  <si>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</si>
  <si>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</si>
  <si>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</si>
  <si>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</si>
  <si>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</si>
  <si>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</si>
  <si>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</si>
  <si>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</si>
  <si>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</si>
  <si>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</si>
  <si>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</si>
  <si>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</si>
  <si>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</si>
  <si>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</si>
  <si>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</si>
  <si>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</si>
  <si>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</si>
  <si>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</si>
  <si>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</si>
  <si>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</si>
  <si>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</si>
  <si>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</si>
  <si>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</si>
  <si>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</si>
  <si>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</si>
  <si>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</si>
  <si>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</si>
  <si>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</si>
  <si>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</si>
  <si>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</si>
  <si>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</si>
  <si>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</si>
  <si>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</si>
  <si>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</si>
  <si>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</si>
  <si>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</si>
  <si>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</si>
  <si>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</si>
  <si>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</si>
  <si>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</si>
  <si>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</si>
  <si>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</si>
  <si>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</si>
  <si>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</si>
  <si>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</si>
  <si>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</si>
  <si>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</si>
  <si>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</si>
  <si>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</si>
  <si>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</si>
  <si>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</si>
  <si>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</si>
  <si>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</si>
  <si>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</si>
  <si>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</si>
  <si>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</si>
  <si>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</si>
  <si>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</si>
  <si>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</si>
  <si>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</si>
  <si>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</si>
  <si>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</si>
  <si>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</si>
  <si>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</si>
  <si>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</si>
  <si>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</si>
  <si>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</si>
  <si>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</si>
  <si>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</si>
  <si>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</si>
  <si>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</si>
  <si>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</si>
  <si>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</si>
  <si>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</si>
  <si>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</si>
  <si>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</si>
  <si>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</si>
  <si>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</si>
  <si>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</si>
  <si>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</si>
  <si>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</si>
  <si>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</si>
  <si>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</si>
  <si>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</si>
  <si>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</si>
  <si>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</si>
  <si>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</si>
  <si>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</si>
  <si>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</si>
  <si>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</si>
  <si>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</si>
  <si>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</si>
  <si>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</si>
  <si>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</si>
  <si>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</si>
  <si>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</si>
  <si>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</si>
  <si>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</si>
  <si>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</si>
  <si>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</si>
  <si>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</si>
  <si>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</si>
  <si>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</si>
  <si>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</si>
  <si>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</si>
  <si>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</si>
  <si>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</si>
  <si>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</si>
  <si>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</si>
  <si>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</si>
  <si>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</si>
  <si>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</si>
  <si>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</si>
  <si>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</si>
  <si>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</si>
  <si>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</si>
  <si>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</si>
  <si>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</si>
  <si>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</si>
  <si>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</si>
  <si>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</si>
  <si>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</si>
  <si>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</si>
  <si>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</si>
  <si>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</si>
  <si>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</si>
  <si>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</si>
  <si>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</si>
  <si>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</si>
  <si>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</si>
  <si>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</si>
  <si>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</si>
  <si>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</si>
  <si>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</si>
  <si>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</si>
  <si>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</si>
  <si>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</si>
  <si>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</si>
  <si>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</si>
  <si>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</si>
  <si>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</si>
  <si>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</si>
  <si>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</si>
  <si>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</si>
  <si>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</si>
  <si>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</si>
  <si>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</si>
  <si>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</si>
  <si>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</si>
  <si>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</si>
  <si>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</si>
  <si>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</si>
  <si>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</si>
  <si>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</si>
  <si>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</si>
  <si>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</si>
  <si>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</si>
  <si>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</si>
  <si>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</si>
  <si>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</si>
  <si>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</si>
  <si>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</si>
  <si>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</si>
  <si>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</si>
  <si>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</si>
  <si>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</si>
  <si>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</si>
  <si>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</si>
  <si>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</si>
  <si>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</si>
  <si>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</si>
  <si>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</si>
  <si>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</si>
  <si>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</si>
  <si>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</si>
  <si>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</si>
  <si>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</si>
  <si>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</si>
  <si>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</si>
  <si>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</si>
  <si>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</si>
  <si>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</si>
  <si>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</si>
  <si>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</si>
  <si>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</si>
  <si>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</si>
  <si>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</si>
  <si>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</si>
  <si>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</si>
  <si>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</si>
  <si>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</si>
  <si>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</si>
  <si>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</si>
  <si>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</si>
  <si>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</si>
  <si>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</si>
  <si>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</si>
  <si>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</si>
  <si>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</si>
  <si>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</si>
  <si>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</si>
  <si>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</si>
  <si>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</si>
  <si>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</si>
  <si>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</si>
  <si>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</si>
  <si>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</si>
  <si>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</si>
  <si>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</si>
  <si>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</si>
  <si>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</si>
  <si>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</si>
  <si>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</si>
  <si>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</si>
  <si>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</si>
  <si>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</si>
  <si>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</si>
  <si>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</si>
  <si>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</si>
  <si>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</si>
  <si>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</si>
  <si>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</si>
  <si>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</si>
  <si>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</si>
  <si>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</si>
  <si>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</si>
  <si>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</si>
  <si>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</si>
  <si>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</si>
  <si>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</si>
  <si>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</si>
  <si>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</si>
  <si>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</si>
  <si>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</si>
  <si>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</si>
  <si>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</si>
  <si>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</si>
  <si>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</si>
  <si>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</si>
  <si>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</si>
  <si>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</si>
  <si>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</si>
  <si>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</si>
  <si>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</si>
  <si>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</si>
  <si>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</si>
  <si>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</si>
  <si>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</si>
  <si>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</si>
  <si>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</si>
  <si>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</si>
  <si>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</si>
  <si>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</si>
  <si>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</si>
  <si>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</si>
  <si>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</si>
  <si>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</si>
  <si>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</si>
  <si>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</si>
  <si>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</si>
  <si>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</si>
  <si>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</si>
  <si>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</si>
  <si>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</si>
  <si>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</si>
  <si>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</si>
  <si>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</si>
  <si>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</si>
  <si>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</si>
  <si>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</si>
  <si>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</si>
  <si>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</si>
  <si>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</si>
  <si>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</si>
  <si>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</si>
  <si>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</si>
  <si>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</si>
  <si>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</si>
  <si>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</si>
  <si>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</si>
  <si>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</si>
  <si>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</si>
  <si>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</si>
  <si>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</si>
  <si>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</si>
  <si>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</si>
  <si>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</si>
  <si>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</si>
  <si>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</si>
  <si>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</si>
  <si>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</si>
  <si>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</si>
  <si>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</si>
  <si>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</si>
  <si>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</si>
  <si>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</si>
  <si>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</si>
  <si>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</si>
  <si>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</si>
  <si>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</si>
  <si>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</si>
  <si>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</si>
  <si>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</si>
  <si>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</si>
  <si>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</si>
  <si>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</si>
  <si>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</si>
  <si>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</si>
  <si>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</si>
  <si>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</si>
  <si>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</si>
  <si>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</si>
  <si>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</si>
  <si>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</si>
  <si>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</si>
  <si>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</si>
  <si>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</si>
  <si>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</si>
  <si>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</si>
  <si>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</si>
  <si>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</si>
  <si>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</si>
  <si>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</si>
  <si>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</si>
  <si>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</si>
  <si>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</si>
  <si>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</si>
  <si>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</si>
  <si>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</si>
  <si>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</si>
  <si>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</si>
  <si>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</si>
  <si>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</si>
  <si>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</si>
  <si>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</si>
  <si>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</si>
  <si>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</si>
  <si>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</si>
  <si>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</si>
  <si>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</si>
  <si>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</si>
  <si>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</si>
  <si>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</si>
  <si>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</si>
  <si>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</si>
  <si>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</si>
  <si>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</si>
  <si>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</si>
  <si>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</si>
  <si>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</si>
  <si>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</si>
  <si>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</si>
  <si>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</si>
  <si>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</si>
  <si>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</si>
  <si>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</si>
  <si>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</si>
  <si>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</si>
  <si>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</si>
  <si>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</si>
  <si>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</si>
  <si>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</si>
  <si>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</si>
  <si>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</si>
  <si>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</si>
  <si>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</si>
  <si>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</si>
  <si>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</si>
  <si>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</si>
  <si>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</si>
  <si>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</si>
  <si>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</si>
  <si>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</si>
  <si>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</si>
  <si>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</si>
  <si>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</si>
  <si>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</si>
  <si>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</si>
  <si>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</si>
  <si>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</si>
  <si>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</si>
  <si>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</si>
  <si>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</si>
  <si>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</si>
  <si>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</si>
  <si>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</si>
  <si>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</si>
  <si>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</si>
  <si>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</si>
  <si>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</si>
  <si>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</si>
  <si>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</si>
  <si>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</si>
  <si>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</si>
  <si>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</si>
  <si>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</si>
  <si>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</si>
  <si>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</si>
  <si>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</si>
  <si>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</si>
  <si>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</si>
  <si>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</si>
  <si>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</si>
  <si>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</si>
  <si>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</si>
  <si>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</si>
  <si>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</si>
  <si>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</si>
  <si>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</si>
  <si>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</si>
  <si>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</si>
  <si>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</si>
  <si>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</si>
  <si>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</si>
  <si>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</si>
  <si>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</si>
  <si>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</si>
  <si>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</si>
  <si>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</si>
  <si>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</si>
  <si>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</si>
  <si>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</si>
  <si>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</si>
  <si>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</si>
  <si>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</si>
  <si>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</si>
  <si>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</si>
  <si>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</si>
  <si>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</si>
  <si>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</si>
  <si>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</si>
  <si>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</si>
  <si>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</si>
  <si>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</si>
  <si>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</si>
  <si>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</si>
  <si>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</si>
  <si>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</si>
  <si>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</si>
  <si>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</si>
  <si>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</si>
  <si>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</si>
  <si>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</si>
  <si>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</si>
  <si>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</si>
  <si>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</si>
  <si>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</si>
  <si>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</si>
  <si>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</si>
  <si>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</si>
  <si>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</si>
  <si>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</si>
  <si>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</si>
  <si>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</si>
  <si>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</si>
  <si>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</si>
  <si>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</si>
  <si>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</si>
  <si>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</si>
  <si>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</si>
  <si>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</si>
  <si>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</si>
  <si>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</si>
  <si>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</si>
  <si>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</si>
  <si>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</si>
  <si>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</si>
  <si>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</si>
  <si>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</si>
  <si>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</si>
  <si>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</si>
  <si>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</si>
  <si>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</si>
  <si>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</si>
  <si>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</si>
  <si>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</si>
  <si>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</si>
  <si>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</si>
  <si>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</si>
  <si>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</si>
  <si>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</si>
  <si>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</si>
  <si>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</si>
  <si>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</si>
  <si>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</si>
  <si>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</si>
  <si>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</si>
  <si>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</si>
  <si>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</si>
  <si>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</si>
  <si>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</si>
  <si>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</si>
  <si>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</si>
  <si>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</si>
  <si>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</si>
  <si>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</si>
  <si>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</si>
  <si>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</si>
  <si>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</si>
  <si>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</si>
  <si>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</si>
  <si>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</si>
  <si>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</si>
  <si>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</si>
  <si>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</si>
  <si>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</si>
  <si>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</si>
  <si>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</si>
  <si>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</si>
  <si>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</si>
  <si>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</si>
  <si>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</si>
  <si>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</si>
  <si>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</si>
  <si>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</si>
  <si>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</si>
  <si>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</si>
  <si>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</si>
  <si>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</si>
  <si>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</si>
  <si>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</si>
  <si>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</si>
  <si>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</si>
  <si>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</si>
  <si>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</si>
  <si>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</si>
  <si>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</si>
  <si>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</si>
  <si>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</si>
  <si>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</si>
  <si>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</si>
  <si>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</si>
  <si>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</si>
  <si>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</si>
  <si>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</si>
  <si>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</si>
  <si>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</si>
  <si>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</si>
  <si>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</si>
  <si>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</si>
  <si>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</si>
  <si>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</si>
  <si>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</si>
  <si>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</si>
  <si>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</si>
  <si>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</si>
  <si>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</si>
  <si>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</si>
  <si>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</si>
  <si>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</si>
  <si>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</si>
  <si>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</si>
  <si>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</si>
  <si>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</si>
  <si>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</si>
  <si>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</si>
  <si>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</si>
  <si>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</si>
  <si>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</si>
  <si>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</si>
  <si>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</si>
  <si>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</si>
  <si>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</si>
  <si>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</si>
  <si>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</si>
  <si>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</si>
  <si>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</si>
  <si>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</si>
  <si>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</si>
  <si>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</si>
  <si>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</si>
  <si>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</si>
  <si>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</si>
  <si>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</si>
  <si>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</si>
  <si>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</si>
  <si>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</si>
  <si>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</si>
  <si>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</si>
  <si>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</si>
  <si>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</si>
  <si>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</si>
  <si>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</si>
  <si>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</si>
  <si>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</si>
  <si>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</si>
  <si>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</si>
  <si>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</si>
  <si>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</si>
  <si>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</si>
  <si>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</si>
  <si>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</si>
  <si>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</si>
  <si>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</si>
  <si>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</si>
  <si>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</si>
  <si>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</si>
  <si>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</si>
  <si>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</si>
  <si>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</si>
  <si>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</si>
  <si>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</si>
  <si>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</si>
  <si>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</si>
  <si>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</si>
  <si>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</si>
  <si>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</si>
  <si>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</si>
  <si>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</si>
  <si>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</si>
  <si>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</si>
  <si>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</si>
  <si>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</si>
  <si>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</si>
  <si>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</si>
  <si>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</si>
  <si>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</si>
  <si>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</si>
  <si>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</si>
  <si>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</si>
  <si>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</si>
  <si>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</si>
  <si>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</si>
  <si>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</si>
  <si>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</si>
  <si>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</si>
  <si>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</si>
  <si>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</si>
  <si>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</si>
  <si>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</si>
  <si>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</si>
  <si>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</si>
  <si>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</si>
  <si>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</si>
  <si>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</si>
  <si>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</si>
  <si>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</si>
  <si>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</si>
  <si>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</si>
  <si>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</si>
  <si>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</si>
  <si>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</si>
  <si>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</si>
  <si>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</si>
  <si>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</si>
  <si>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</si>
  <si>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</si>
  <si>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</si>
  <si>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</si>
  <si>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</si>
  <si>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</si>
  <si>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</si>
  <si>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</si>
  <si>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</si>
  <si>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</si>
  <si>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</si>
  <si>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</si>
  <si>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</si>
  <si>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</si>
  <si>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</si>
  <si>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</si>
  <si>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</si>
  <si>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</si>
  <si>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</si>
  <si>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</si>
  <si>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</si>
  <si>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</si>
  <si>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</si>
  <si>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</si>
  <si>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</si>
  <si>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</si>
  <si>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</si>
  <si>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</si>
  <si>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</si>
  <si>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</si>
  <si>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</si>
  <si>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</si>
  <si>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</si>
  <si>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</si>
  <si>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</si>
  <si>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</si>
  <si>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</si>
  <si>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</si>
  <si>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</si>
  <si>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</si>
  <si>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</si>
  <si>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</si>
  <si>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</si>
  <si>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</si>
  <si>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</si>
  <si>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</si>
  <si>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</si>
  <si>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</si>
  <si>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</si>
  <si>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</si>
  <si>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</si>
  <si>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</si>
  <si>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</si>
  <si>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</si>
  <si>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</si>
  <si>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</si>
  <si>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</si>
  <si>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</si>
  <si>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</si>
  <si>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</si>
  <si>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</si>
  <si>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</si>
  <si>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</si>
  <si>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</si>
  <si>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</si>
  <si>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</si>
  <si>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</si>
  <si>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</si>
  <si>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</si>
  <si>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</si>
  <si>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</si>
  <si>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</si>
  <si>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</si>
  <si>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</si>
  <si>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</si>
  <si>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</si>
  <si>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</si>
  <si>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</si>
  <si>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</si>
  <si>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</si>
  <si>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</si>
  <si>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</si>
  <si>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</si>
  <si>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</si>
  <si>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</si>
  <si>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</si>
  <si>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</si>
  <si>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</si>
  <si>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</si>
  <si>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</si>
  <si>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</si>
  <si>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</si>
  <si>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</si>
  <si>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</si>
  <si>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</si>
  <si>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</si>
  <si>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</si>
  <si>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</si>
  <si>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</si>
  <si>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</si>
  <si>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</si>
  <si>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</si>
  <si>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</si>
  <si>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</si>
  <si>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</si>
  <si>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</si>
  <si>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</si>
  <si>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</si>
  <si>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</si>
  <si>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</si>
  <si>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</si>
  <si>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</si>
  <si>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</si>
  <si>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</si>
  <si>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</si>
  <si>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</si>
  <si>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</si>
  <si>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</si>
  <si>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</si>
  <si>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</si>
  <si>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</si>
  <si>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</si>
  <si>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</si>
  <si>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</si>
  <si>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</si>
  <si>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</si>
  <si>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</si>
  <si>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</si>
  <si>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</si>
  <si>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</si>
  <si>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</si>
  <si>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</si>
  <si>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</si>
  <si>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</si>
  <si>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</si>
  <si>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</si>
  <si>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</si>
  <si>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</si>
  <si>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</si>
  <si>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</si>
  <si>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</si>
  <si>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</si>
  <si>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</si>
  <si>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</si>
  <si>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</si>
  <si>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</si>
  <si>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</si>
  <si>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</si>
  <si>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</si>
  <si>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</si>
  <si>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</si>
  <si>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</si>
  <si>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</si>
  <si>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</si>
  <si>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</si>
  <si>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</si>
  <si>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</si>
  <si>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</si>
  <si>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</si>
  <si>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</si>
  <si>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</si>
  <si>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</si>
  <si>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</si>
  <si>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</si>
  <si>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</si>
  <si>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</si>
  <si>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</si>
  <si>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</si>
  <si>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</si>
  <si>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</si>
  <si>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</si>
  <si>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</si>
  <si>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</si>
  <si>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</si>
  <si>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</si>
  <si>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</si>
  <si>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</si>
  <si>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</si>
  <si>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</si>
  <si>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</si>
  <si>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</si>
  <si>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</si>
  <si>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</si>
  <si>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</si>
  <si>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</si>
  <si>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</si>
  <si>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</si>
  <si>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</si>
  <si>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</si>
  <si>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</si>
  <si>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</si>
  <si>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</si>
  <si>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</si>
  <si>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</si>
  <si>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</si>
  <si>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</si>
  <si>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</si>
  <si>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</si>
  <si>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</si>
  <si>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</si>
  <si>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</si>
  <si>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</si>
  <si>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</si>
  <si>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</si>
  <si>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</si>
  <si>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</si>
  <si>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</si>
  <si>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</si>
  <si>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</si>
  <si>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</si>
  <si>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</si>
  <si>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</si>
  <si>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</si>
  <si>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</si>
  <si>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</si>
  <si>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</si>
  <si>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</si>
  <si>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</si>
  <si>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</si>
  <si>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</si>
  <si>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</si>
  <si>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</si>
  <si>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</si>
  <si>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</si>
  <si>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</si>
  <si>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</si>
  <si>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</si>
  <si>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</si>
  <si>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</si>
  <si>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</si>
  <si>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</si>
  <si>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</si>
  <si>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</si>
  <si>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</si>
  <si>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</si>
  <si>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</si>
  <si>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</si>
  <si>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</si>
  <si>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</si>
  <si>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</si>
  <si>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</si>
  <si>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</si>
  <si>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</si>
  <si>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</si>
  <si>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</si>
  <si>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</si>
  <si>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</si>
  <si>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</si>
  <si>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</si>
  <si>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</si>
  <si>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</si>
  <si>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</si>
  <si>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</si>
  <si>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</si>
  <si>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</si>
  <si>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</si>
  <si>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</si>
  <si>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</si>
  <si>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</si>
  <si>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</si>
  <si>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</si>
  <si>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</si>
  <si>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</si>
  <si>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</si>
  <si>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</si>
  <si>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</si>
  <si>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</si>
  <si>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</si>
  <si>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</si>
  <si>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</si>
  <si>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</si>
  <si>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</si>
  <si>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</si>
  <si>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</si>
  <si>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</si>
  <si>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</si>
  <si>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</si>
  <si>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</si>
  <si>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</si>
  <si>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</si>
  <si>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</si>
  <si>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</si>
  <si>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</si>
  <si>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</si>
  <si>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</si>
  <si>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</si>
  <si>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</si>
  <si>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</si>
  <si>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</si>
  <si>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</si>
  <si>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</si>
  <si>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</si>
  <si>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</si>
  <si>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</si>
  <si>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</si>
  <si>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</si>
  <si>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</si>
  <si>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</si>
  <si>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</si>
  <si>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</si>
  <si>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</si>
  <si>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</si>
  <si>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</si>
  <si>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</si>
  <si>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</si>
  <si>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</si>
  <si>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</si>
  <si>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</si>
  <si>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</si>
  <si>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</si>
  <si>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</si>
  <si>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</si>
  <si>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</si>
  <si>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</si>
  <si>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</si>
  <si>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</si>
  <si>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</si>
  <si>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</si>
  <si>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</si>
  <si>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</si>
  <si>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</si>
  <si>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</si>
  <si>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</si>
  <si>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</si>
  <si>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</si>
  <si>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</si>
  <si>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</si>
  <si>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</si>
  <si>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</si>
  <si>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</si>
  <si>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</si>
  <si>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</si>
  <si>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</si>
  <si>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</si>
  <si>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</si>
  <si>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</si>
  <si>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</si>
  <si>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</si>
  <si>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</si>
  <si>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</si>
  <si>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</si>
  <si>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</si>
  <si>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</si>
  <si>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</si>
  <si>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</si>
  <si>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</si>
  <si>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</si>
  <si>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</si>
  <si>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</si>
  <si>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</si>
  <si>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</si>
  <si>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</si>
  <si>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</si>
  <si>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</si>
  <si>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</si>
  <si>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</si>
  <si>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</si>
  <si>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</si>
  <si>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</si>
  <si>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</si>
  <si>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</si>
  <si>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</si>
  <si>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</si>
  <si>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</si>
  <si>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</si>
  <si>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</si>
  <si>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</si>
  <si>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</si>
  <si>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</si>
  <si>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</si>
  <si>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</si>
  <si>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</si>
  <si>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</si>
  <si>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</si>
  <si>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</si>
  <si>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</si>
  <si>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</si>
  <si>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</si>
  <si>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</si>
  <si>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</si>
  <si>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</si>
  <si>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</si>
  <si>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</si>
  <si>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</si>
  <si>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</si>
  <si>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</si>
  <si>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</si>
  <si>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</si>
  <si>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</si>
  <si>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</si>
  <si>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</si>
  <si>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</si>
  <si>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</si>
  <si>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</si>
  <si>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</si>
  <si>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</si>
  <si>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</si>
  <si>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</si>
  <si>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</si>
  <si>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</si>
  <si>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</si>
  <si>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</si>
  <si>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</si>
  <si>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</si>
  <si>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</si>
  <si>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</si>
  <si>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</si>
  <si>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</si>
  <si>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</si>
  <si>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</si>
  <si>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</si>
  <si>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</si>
  <si>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</si>
  <si>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</si>
  <si>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</si>
  <si>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</si>
  <si>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</si>
  <si>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</si>
  <si>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</si>
  <si>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</si>
  <si>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</si>
  <si>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</si>
  <si>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</si>
  <si>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</si>
  <si>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</si>
  <si>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</si>
  <si>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</si>
  <si>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</si>
  <si>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</si>
  <si>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</si>
  <si>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</si>
  <si>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</si>
  <si>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</si>
  <si>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</si>
  <si>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</si>
  <si>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</si>
  <si>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</si>
  <si>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</si>
  <si>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</si>
  <si>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</si>
  <si>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</si>
  <si>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</si>
  <si>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</si>
  <si>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</si>
  <si>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</si>
  <si>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</si>
  <si>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</si>
  <si>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</si>
  <si>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</si>
  <si>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</si>
  <si>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</si>
  <si>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</si>
  <si>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</si>
  <si>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</si>
  <si>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</si>
  <si>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</si>
  <si>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</si>
  <si>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</si>
  <si>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</si>
  <si>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</si>
  <si>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</si>
  <si>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</si>
  <si>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</si>
  <si>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</si>
  <si>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</si>
  <si>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</si>
  <si>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</si>
  <si>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</si>
  <si>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</si>
  <si>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</si>
  <si>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</si>
  <si>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</si>
  <si>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</si>
  <si>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</si>
  <si>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</si>
  <si>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</si>
  <si>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</si>
  <si>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</si>
  <si>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</si>
  <si>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</si>
  <si>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</si>
  <si>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</si>
  <si>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</si>
  <si>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</si>
  <si>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</si>
  <si>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</si>
  <si>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</si>
  <si>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</si>
  <si>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</si>
  <si>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</si>
  <si>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</si>
  <si>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</si>
  <si>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</si>
  <si>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</si>
  <si>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</si>
  <si>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</si>
  <si>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</si>
  <si>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</si>
  <si>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</si>
  <si>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</si>
  <si>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</si>
  <si>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</si>
  <si>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</si>
  <si>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</si>
  <si>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</si>
  <si>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</si>
  <si>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</si>
  <si>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</si>
  <si>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</si>
  <si>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</si>
  <si>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</si>
  <si>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</si>
  <si>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</si>
  <si>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</si>
  <si>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</si>
  <si>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</si>
  <si>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</si>
  <si>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</si>
  <si>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</si>
  <si>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</si>
  <si>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</si>
  <si>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</si>
  <si>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</si>
  <si>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</si>
  <si>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</si>
  <si>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</si>
  <si>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</si>
  <si>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</si>
  <si>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</si>
  <si>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</si>
  <si>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</si>
  <si>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</si>
  <si>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</si>
  <si>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</si>
  <si>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</si>
  <si>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</si>
  <si>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</si>
  <si>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</si>
  <si>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</si>
  <si>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</si>
  <si>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</si>
  <si>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</si>
  <si>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</si>
  <si>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</si>
  <si>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</si>
  <si>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</si>
  <si>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</si>
  <si>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</si>
  <si>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</si>
  <si>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</si>
  <si>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</si>
  <si>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</si>
  <si>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</si>
  <si>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</si>
  <si>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</si>
  <si>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</si>
  <si>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</si>
  <si>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</si>
  <si>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</si>
  <si>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</si>
  <si>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</si>
  <si>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</si>
  <si>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</si>
  <si>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</si>
  <si>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</si>
  <si>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</si>
  <si>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</si>
  <si>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</si>
  <si>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</si>
  <si>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</si>
  <si>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</si>
  <si>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</si>
  <si>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</si>
  <si>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</si>
  <si>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</si>
  <si>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</si>
  <si>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</si>
  <si>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</si>
  <si>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</si>
  <si>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</si>
  <si>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</si>
  <si>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</si>
  <si>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</si>
  <si>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</si>
  <si>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</si>
  <si>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</si>
  <si>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</si>
  <si>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</si>
  <si>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</si>
  <si>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</si>
  <si>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</si>
  <si>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</si>
  <si>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</si>
  <si>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</si>
  <si>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</si>
  <si>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</si>
  <si>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</si>
  <si>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</si>
  <si>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</si>
  <si>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</si>
  <si>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</si>
  <si>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</si>
  <si>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</si>
  <si>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</si>
  <si>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</si>
  <si>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</si>
  <si>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</si>
  <si>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</si>
  <si>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</si>
  <si>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</si>
  <si>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</si>
  <si>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</si>
  <si>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</si>
  <si>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</si>
  <si>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</si>
  <si>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</si>
  <si>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</si>
  <si>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</si>
  <si>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</si>
  <si>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</si>
  <si>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</si>
  <si>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</si>
  <si>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</si>
  <si>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</si>
  <si>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</si>
  <si>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</si>
  <si>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</si>
  <si>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</si>
  <si>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</si>
  <si>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</si>
  <si>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</si>
  <si>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</si>
  <si>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</si>
  <si>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</si>
  <si>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</si>
  <si>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</si>
  <si>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</si>
  <si>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</si>
  <si>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</si>
  <si>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</si>
  <si>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</si>
  <si>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</si>
  <si>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</si>
  <si>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</si>
  <si>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</si>
  <si>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</si>
  <si>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</si>
  <si>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</si>
  <si>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</si>
  <si>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</si>
  <si>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</si>
  <si>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</si>
  <si>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</si>
  <si>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</si>
  <si>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</si>
  <si>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</si>
  <si>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</si>
  <si>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</si>
  <si>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</si>
  <si>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</si>
  <si>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</si>
  <si>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</si>
  <si>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</si>
  <si>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</si>
  <si>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</si>
  <si>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</si>
  <si>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</si>
  <si>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</si>
  <si>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</si>
  <si>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</si>
  <si>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</si>
  <si>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</si>
  <si>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</si>
  <si>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</si>
  <si>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</si>
  <si>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</si>
  <si>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</si>
  <si>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</si>
  <si>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</si>
  <si>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</si>
  <si>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</si>
  <si>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</si>
  <si>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</si>
  <si>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</si>
  <si>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</si>
  <si>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</si>
  <si>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</si>
  <si>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</si>
  <si>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</si>
  <si>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</si>
  <si>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</si>
  <si>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</si>
  <si>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</si>
  <si>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</si>
  <si>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</si>
  <si>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</si>
  <si>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</si>
  <si>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</si>
  <si>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</si>
  <si>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</si>
  <si>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</si>
  <si>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</si>
  <si>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</si>
  <si>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</si>
  <si>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</si>
  <si>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</si>
  <si>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</si>
  <si>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</si>
  <si>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</si>
  <si>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</si>
  <si>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</si>
  <si>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</si>
  <si>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</si>
  <si>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</si>
  <si>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</si>
  <si>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</si>
  <si>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</si>
  <si>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</si>
  <si>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</si>
  <si>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</si>
  <si>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</si>
  <si>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</si>
  <si>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</si>
  <si>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</si>
  <si>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</si>
  <si>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</si>
  <si>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</si>
  <si>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</si>
  <si>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</si>
  <si>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</si>
  <si>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</si>
  <si>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</si>
  <si>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</si>
  <si>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</si>
  <si>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</si>
  <si>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</si>
  <si>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</si>
  <si>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</si>
  <si>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</si>
  <si>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</si>
  <si>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</si>
  <si>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</si>
  <si>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</si>
  <si>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</si>
  <si>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</si>
  <si>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</si>
  <si>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</si>
  <si>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</si>
  <si>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</si>
  <si>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</si>
  <si>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</si>
  <si>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</si>
  <si>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</si>
  <si>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</si>
  <si>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</si>
  <si>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</si>
  <si>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</si>
  <si>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</si>
  <si>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</si>
  <si>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</si>
  <si>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</si>
  <si>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</si>
  <si>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</si>
  <si>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</si>
  <si>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</si>
  <si>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</si>
  <si>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</si>
  <si>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</si>
  <si>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</si>
  <si>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</si>
  <si>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</si>
  <si>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</si>
  <si>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</si>
  <si>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</si>
  <si>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</si>
  <si>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</si>
  <si>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</si>
  <si>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</si>
  <si>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</si>
  <si>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</si>
  <si>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</si>
  <si>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</si>
  <si>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</si>
  <si>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</si>
  <si>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</si>
  <si>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</si>
  <si>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</si>
  <si>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</si>
  <si>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</si>
  <si>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</si>
  <si>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</si>
  <si>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</si>
  <si>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</si>
  <si>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</si>
  <si>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</si>
  <si>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</si>
  <si>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</si>
  <si>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</si>
  <si>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</si>
  <si>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</si>
  <si>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</si>
  <si>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</si>
  <si>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</si>
  <si>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</si>
  <si>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</si>
  <si>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</si>
  <si>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</si>
  <si>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</si>
  <si>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</si>
  <si>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</si>
  <si>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</si>
  <si>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</si>
  <si>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</si>
  <si>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</si>
  <si>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</si>
  <si>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</si>
  <si>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</si>
  <si>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</si>
  <si>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</si>
  <si>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</si>
  <si>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</si>
  <si>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</si>
  <si>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</si>
  <si>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</si>
  <si>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</si>
  <si>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</si>
  <si>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</si>
  <si>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</si>
  <si>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</si>
  <si>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</si>
  <si>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</si>
  <si>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</si>
  <si>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</si>
  <si>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</si>
  <si>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</si>
  <si>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</si>
  <si>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</si>
  <si>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</si>
  <si>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</si>
  <si>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</si>
  <si>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</si>
  <si>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</si>
  <si>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</si>
  <si>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</si>
  <si>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</si>
  <si>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</si>
  <si>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</si>
  <si>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</si>
  <si>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</si>
  <si>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</si>
  <si>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</si>
  <si>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</si>
  <si>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</si>
  <si>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</si>
  <si>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</si>
  <si>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</si>
  <si>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</si>
  <si>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</si>
  <si>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</si>
  <si>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</si>
  <si>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</si>
  <si>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</si>
  <si>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</si>
  <si>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</si>
  <si>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</si>
  <si>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</si>
  <si>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</si>
  <si>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</si>
  <si>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</si>
  <si>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</si>
  <si>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</si>
  <si>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</si>
  <si>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</si>
  <si>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</si>
  <si>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</si>
  <si>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</si>
  <si>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</si>
  <si>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</si>
  <si>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</si>
  <si>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</si>
  <si>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</si>
  <si>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</si>
  <si>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</si>
  <si>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</si>
  <si>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</si>
  <si>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</si>
  <si>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</si>
  <si>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</si>
  <si>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</si>
  <si>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</si>
  <si>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</si>
  <si>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</si>
  <si>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</si>
  <si>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</si>
  <si>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</si>
  <si>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</si>
  <si>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</si>
  <si>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</si>
  <si>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</si>
  <si>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</si>
  <si>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</si>
  <si>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</si>
  <si>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</si>
  <si>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</si>
  <si>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</si>
  <si>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</si>
  <si>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</si>
  <si>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</si>
  <si>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</si>
  <si>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</si>
  <si>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</si>
  <si>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</si>
  <si>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</si>
  <si>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</si>
  <si>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</si>
  <si>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</si>
  <si>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</si>
  <si>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</si>
  <si>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</si>
  <si>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</si>
  <si>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</si>
  <si>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</si>
  <si>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</si>
  <si>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</si>
  <si>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</si>
  <si>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</si>
  <si>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</si>
  <si>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</si>
  <si>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</si>
  <si>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</si>
  <si>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</si>
  <si>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</si>
  <si>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</si>
  <si>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</si>
  <si>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</si>
  <si>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</si>
  <si>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</si>
  <si>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</si>
  <si>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</si>
  <si>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</si>
  <si>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</si>
  <si>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</si>
  <si>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</si>
  <si>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</si>
  <si>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</si>
  <si>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</si>
  <si>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</si>
  <si>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</si>
  <si>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</si>
  <si>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</si>
  <si>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</si>
  <si>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</si>
  <si>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</si>
  <si>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</si>
  <si>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</si>
  <si>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</si>
  <si>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</si>
  <si>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</si>
  <si>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</si>
  <si>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</si>
  <si>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</si>
  <si>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</si>
  <si>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</si>
  <si>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</si>
  <si>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</si>
  <si>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</si>
  <si>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</si>
  <si>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</si>
  <si>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</si>
  <si>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</si>
  <si>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</si>
  <si>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</si>
  <si>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</si>
  <si>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</si>
  <si>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</si>
  <si>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</si>
  <si>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</si>
  <si>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</si>
  <si>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</si>
  <si>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</si>
  <si>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</si>
  <si>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</si>
  <si>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</si>
  <si>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</si>
  <si>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</si>
  <si>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</si>
  <si>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</si>
  <si>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</si>
  <si>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</si>
  <si>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</si>
  <si>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</si>
  <si>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</si>
  <si>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</si>
  <si>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</si>
  <si>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</si>
  <si>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</si>
  <si>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</si>
  <si>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</si>
  <si>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</si>
  <si>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</si>
  <si>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</si>
  <si>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</si>
  <si>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</si>
  <si>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</si>
  <si>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</si>
  <si>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</si>
  <si>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</si>
  <si>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</si>
  <si>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</si>
  <si>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</si>
  <si>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</si>
  <si>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</si>
  <si>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</si>
  <si>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</si>
  <si>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</si>
  <si>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</si>
  <si>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</si>
  <si>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</si>
  <si>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</si>
  <si>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</si>
  <si>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</si>
  <si>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</si>
  <si>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</si>
  <si>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</si>
  <si>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</si>
  <si>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</si>
  <si>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</si>
  <si>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</si>
  <si>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</si>
  <si>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</si>
  <si>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</si>
  <si>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</si>
  <si>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</si>
  <si>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</si>
  <si>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</si>
  <si>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</si>
  <si>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</si>
  <si>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</si>
  <si>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</si>
  <si>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</si>
  <si>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</si>
  <si>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</si>
  <si>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</si>
  <si>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</si>
  <si>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</si>
  <si>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</si>
  <si>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</si>
  <si>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</si>
  <si>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</si>
  <si>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</si>
  <si>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</si>
  <si>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</si>
  <si>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</si>
  <si>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</si>
  <si>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</si>
  <si>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</si>
  <si>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</si>
  <si>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</si>
  <si>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</si>
  <si>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</si>
  <si>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</si>
  <si>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</si>
  <si>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</si>
  <si>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</si>
  <si>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</si>
  <si>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</si>
  <si>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</si>
  <si>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</si>
  <si>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</si>
  <si>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</si>
  <si>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</si>
  <si>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</si>
  <si>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</si>
  <si>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</si>
  <si>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</si>
  <si>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</si>
  <si>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</si>
  <si>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</si>
  <si>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</si>
  <si>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</si>
  <si>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</si>
  <si>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</si>
  <si>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</si>
  <si>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</si>
  <si>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</si>
  <si>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</si>
  <si>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</si>
  <si>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</si>
  <si>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</si>
  <si>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</si>
  <si>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</si>
  <si>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</si>
  <si>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</si>
  <si>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</si>
  <si>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</si>
  <si>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</si>
  <si>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</si>
  <si>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</si>
  <si>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</si>
  <si>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</si>
  <si>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</si>
  <si>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</si>
  <si>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</si>
  <si>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</si>
  <si>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</si>
  <si>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</si>
  <si>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</si>
  <si>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</si>
  <si>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</si>
  <si>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</si>
  <si>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</si>
  <si>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</si>
  <si>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</si>
  <si>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</si>
  <si>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</si>
  <si>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</si>
  <si>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</si>
  <si>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</si>
  <si>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</si>
  <si>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</si>
  <si>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</si>
  <si>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</si>
  <si>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</si>
  <si>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</si>
  <si>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</si>
  <si>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</si>
  <si>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</si>
  <si>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</si>
  <si>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</si>
  <si>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</si>
  <si>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</si>
  <si>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</si>
  <si>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</si>
  <si>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</si>
  <si>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</si>
  <si>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</si>
  <si>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</si>
  <si>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</si>
  <si>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</si>
  <si>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</si>
  <si>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</si>
  <si>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</si>
  <si>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</si>
  <si>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</si>
  <si>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</si>
  <si>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</si>
  <si>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</si>
  <si>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</si>
  <si>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</si>
  <si>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</si>
  <si>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</si>
  <si>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</si>
  <si>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</si>
  <si>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</si>
  <si>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</si>
  <si>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</si>
  <si>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</si>
  <si>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</si>
  <si>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</si>
  <si>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</si>
  <si>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</si>
  <si>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</si>
  <si>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</si>
  <si>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</si>
  <si>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</si>
  <si>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</si>
  <si>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</si>
  <si>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</si>
  <si>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</si>
  <si>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</si>
  <si>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</si>
  <si>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</si>
  <si>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</si>
  <si>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</si>
  <si>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</si>
  <si>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</si>
  <si>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</si>
  <si>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</si>
  <si>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</si>
  <si>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</si>
  <si>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</si>
  <si>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</si>
  <si>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</si>
  <si>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</si>
  <si>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</si>
  <si>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</si>
  <si>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</si>
  <si>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</si>
  <si>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</si>
  <si>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</si>
  <si>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</si>
  <si>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</si>
  <si>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</si>
  <si>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</si>
  <si>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</si>
  <si>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</si>
  <si>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</si>
  <si>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</si>
  <si>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</si>
  <si>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</si>
  <si>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</si>
  <si>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</si>
  <si>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</si>
  <si>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</si>
  <si>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</si>
  <si>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</si>
  <si>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</si>
  <si>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</si>
  <si>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</si>
  <si>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</si>
  <si>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</si>
  <si>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</si>
  <si>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</si>
  <si>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</si>
  <si>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</si>
  <si>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</si>
  <si>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</si>
  <si>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</si>
  <si>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</si>
  <si>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</si>
  <si>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</si>
  <si>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</si>
  <si>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</si>
  <si>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</si>
  <si>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</si>
  <si>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</si>
  <si>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</si>
  <si>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</si>
  <si>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</si>
  <si>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</si>
  <si>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</si>
  <si>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</si>
  <si>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</si>
  <si>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</si>
  <si>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</si>
  <si>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</si>
  <si>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</si>
  <si>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</si>
  <si>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</si>
  <si>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</si>
  <si>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</si>
  <si>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</si>
  <si>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</si>
  <si>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</si>
  <si>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</si>
  <si>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</si>
  <si>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</si>
  <si>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</si>
  <si>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</si>
  <si>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</si>
  <si>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</si>
  <si>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</si>
  <si>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</si>
  <si>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</si>
  <si>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</si>
  <si>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</si>
  <si>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</si>
  <si>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</si>
  <si>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</si>
  <si>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</si>
  <si>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</si>
  <si>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</si>
  <si>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</si>
  <si>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</si>
  <si>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</si>
  <si>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</si>
  <si>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</si>
  <si>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</si>
  <si>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</si>
  <si>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</si>
  <si>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</si>
  <si>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</si>
  <si>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</si>
  <si>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</si>
  <si>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</si>
  <si>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</si>
  <si>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</si>
  <si>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</si>
  <si>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</si>
  <si>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</si>
  <si>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</si>
  <si>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</si>
  <si>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</si>
  <si>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</si>
  <si>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</si>
  <si>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</si>
  <si>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</si>
  <si>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</si>
  <si>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</si>
  <si>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</si>
  <si>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</si>
  <si>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</si>
  <si>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</si>
  <si>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</si>
  <si>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</si>
  <si>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</si>
  <si>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</si>
  <si>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</si>
  <si>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</si>
  <si>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</si>
  <si>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</si>
  <si>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</si>
  <si>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</si>
  <si>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</si>
  <si>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</si>
  <si>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</si>
  <si>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</si>
  <si>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</si>
  <si>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</si>
  <si>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</si>
  <si>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</si>
  <si>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</si>
  <si>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</si>
  <si>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</si>
  <si>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</si>
  <si>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</si>
  <si>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</si>
  <si>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</si>
  <si>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</si>
  <si>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</si>
  <si>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</si>
  <si>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</si>
  <si>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</si>
  <si>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</si>
  <si>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</si>
  <si>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</si>
  <si>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</si>
  <si>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</si>
  <si>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</si>
  <si>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</si>
  <si>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</si>
  <si>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</si>
  <si>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</si>
  <si>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</si>
  <si>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</si>
  <si>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</si>
  <si>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</si>
  <si>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</si>
  <si>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</si>
  <si>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</si>
  <si>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</si>
  <si>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</si>
  <si>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</si>
  <si>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</si>
  <si>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</si>
  <si>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</si>
  <si>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</si>
  <si>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</si>
  <si>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</si>
  <si>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</si>
  <si>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</si>
  <si>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</si>
  <si>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</si>
  <si>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</si>
  <si>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</si>
  <si>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</si>
  <si>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</si>
  <si>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</si>
  <si>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</si>
  <si>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</si>
  <si>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</si>
  <si>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</si>
  <si>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</si>
  <si>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</si>
  <si>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</si>
  <si>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</si>
  <si>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</si>
  <si>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</si>
  <si>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</si>
  <si>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</si>
  <si>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</si>
  <si>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</si>
  <si>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</si>
  <si>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</si>
  <si>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</si>
  <si>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</si>
  <si>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</si>
  <si>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</si>
  <si>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</si>
  <si>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</si>
  <si>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</si>
  <si>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</si>
  <si>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</si>
  <si>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</si>
  <si>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</si>
  <si>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</si>
  <si>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</si>
  <si>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</si>
  <si>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</si>
  <si>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</si>
  <si>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</si>
  <si>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</si>
  <si>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</si>
  <si>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</si>
  <si>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</si>
  <si>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</si>
  <si>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</si>
  <si>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</si>
  <si>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</si>
  <si>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</si>
  <si>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</si>
  <si>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</si>
  <si>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</si>
  <si>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</si>
  <si>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</si>
  <si>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</si>
  <si>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</si>
  <si>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</si>
  <si>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</si>
  <si>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</si>
  <si>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</si>
  <si>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</si>
  <si>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</si>
  <si>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</si>
  <si>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</si>
  <si>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</si>
  <si>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</si>
  <si>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</si>
  <si>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</si>
  <si>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</si>
  <si>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</si>
  <si>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</si>
  <si>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</si>
  <si>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</si>
  <si>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</si>
  <si>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</si>
  <si>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</si>
  <si>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</si>
  <si>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</si>
  <si>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</si>
  <si>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</si>
  <si>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</si>
  <si>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</si>
  <si>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</si>
  <si>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</si>
  <si>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</si>
  <si>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</si>
  <si>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</si>
  <si>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</si>
  <si>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</si>
  <si>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</si>
  <si>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</si>
  <si>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</si>
  <si>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</si>
  <si>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</si>
  <si>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</si>
  <si>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</si>
  <si>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</si>
  <si>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</si>
  <si>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</si>
  <si>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</si>
  <si>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</si>
  <si>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</si>
  <si>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</si>
  <si>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</si>
  <si>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</si>
  <si>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</si>
  <si>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</si>
  <si>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</si>
  <si>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</si>
  <si>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</si>
  <si>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</si>
  <si>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</si>
  <si>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</si>
  <si>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</si>
  <si>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</si>
  <si>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</si>
  <si>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</si>
  <si>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</si>
  <si>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</si>
  <si>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</si>
  <si>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</si>
  <si>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</si>
  <si>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</si>
  <si>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</si>
  <si>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</si>
  <si>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</si>
  <si>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</si>
  <si>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</si>
  <si>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</si>
  <si>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</si>
  <si>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</si>
  <si>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</si>
  <si>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</si>
  <si>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</si>
  <si>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</si>
  <si>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</si>
  <si>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</si>
  <si>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</si>
  <si>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</si>
  <si>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</si>
  <si>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</si>
  <si>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</si>
  <si>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</si>
  <si>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</si>
  <si>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</si>
  <si>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</si>
  <si>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</si>
  <si>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</si>
  <si>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</si>
  <si>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</si>
  <si>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</si>
  <si>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</si>
  <si>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</si>
  <si>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</si>
  <si>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</si>
  <si>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</si>
  <si>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</si>
  <si>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</si>
  <si>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</si>
  <si>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</si>
  <si>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</si>
  <si>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</si>
  <si>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</si>
  <si>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</si>
  <si>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</si>
  <si>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</si>
  <si>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</si>
  <si>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</si>
  <si>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</si>
  <si>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</si>
  <si>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</si>
  <si>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</si>
  <si>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</si>
  <si>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</si>
  <si>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</si>
  <si>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</si>
  <si>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</si>
  <si>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</si>
  <si>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</si>
  <si>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</si>
  <si>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</si>
  <si>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</si>
  <si>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</si>
  <si>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</si>
  <si>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</si>
  <si>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</si>
  <si>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</si>
  <si>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</si>
  <si>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</si>
  <si>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</si>
  <si>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</si>
  <si>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</si>
  <si>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</si>
  <si>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</si>
  <si>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</si>
  <si>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</si>
  <si>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</si>
  <si>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</si>
  <si>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</si>
  <si>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</si>
  <si>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</si>
  <si>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</si>
  <si>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</si>
  <si>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</si>
  <si>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</si>
  <si>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</si>
  <si>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</si>
  <si>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</si>
  <si>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</si>
  <si>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</si>
  <si>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</si>
  <si>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</si>
  <si>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</si>
  <si>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</si>
  <si>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</si>
  <si>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</si>
  <si>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</si>
  <si>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</si>
  <si>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</si>
  <si>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</si>
  <si>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</si>
  <si>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</si>
  <si>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</si>
  <si>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</si>
  <si>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</si>
  <si>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</si>
  <si>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</si>
  <si>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</si>
  <si>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</si>
  <si>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</si>
  <si>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</si>
  <si>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</si>
  <si>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</si>
  <si>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</si>
  <si>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</si>
  <si>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</si>
  <si>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</si>
  <si>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</si>
  <si>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</si>
  <si>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</si>
  <si>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</si>
  <si>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</si>
  <si>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</si>
  <si>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</si>
  <si>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</si>
  <si>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</si>
  <si>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</si>
  <si>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</si>
  <si>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</si>
  <si>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</si>
  <si>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</si>
  <si>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</si>
  <si>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</si>
  <si>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</si>
  <si>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</si>
  <si>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</si>
  <si>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</si>
  <si>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</si>
  <si>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</si>
  <si>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</si>
  <si>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</si>
  <si>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</si>
  <si>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</si>
  <si>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</si>
  <si>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</si>
  <si>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</si>
  <si>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</si>
  <si>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</si>
  <si>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</si>
  <si>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</si>
  <si>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</si>
  <si>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</si>
  <si>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</si>
  <si>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</si>
  <si>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</si>
  <si>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</si>
  <si>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</si>
  <si>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</si>
  <si>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</si>
  <si>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</si>
  <si>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</si>
  <si>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</si>
  <si>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</si>
  <si>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</si>
  <si>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</si>
  <si>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</si>
  <si>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</si>
  <si>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</si>
  <si>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</si>
  <si>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</si>
  <si>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</si>
  <si>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</si>
  <si>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</si>
  <si>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</si>
  <si>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</si>
  <si>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</si>
  <si>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</si>
  <si>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</si>
  <si>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</si>
  <si>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</si>
  <si>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</si>
  <si>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</si>
  <si>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</si>
  <si>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</si>
  <si>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</si>
  <si>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</si>
  <si>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</si>
  <si>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</si>
  <si>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</si>
  <si>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</si>
  <si>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</si>
  <si>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</si>
  <si>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</si>
  <si>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</si>
  <si>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</si>
  <si>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</si>
  <si>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</si>
  <si>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</si>
  <si>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</si>
  <si>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</si>
  <si>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</si>
  <si>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</si>
  <si>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</si>
  <si>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</si>
  <si>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</si>
  <si>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</si>
  <si>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</si>
  <si>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</si>
  <si>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</si>
  <si>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</si>
  <si>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</si>
  <si>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</si>
  <si>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</si>
  <si>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</si>
  <si>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</si>
  <si>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</si>
  <si>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</si>
  <si>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</si>
  <si>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</si>
  <si>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</si>
  <si>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</si>
  <si>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</si>
  <si>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</si>
  <si>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</si>
  <si>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</si>
  <si>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</si>
  <si>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</si>
  <si>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</si>
  <si>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</si>
  <si>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</si>
  <si>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</si>
  <si>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</si>
  <si>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</si>
  <si>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</si>
  <si>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</si>
  <si>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</si>
  <si>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</si>
  <si>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</si>
  <si>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</si>
  <si>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</si>
  <si>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</si>
  <si>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</si>
  <si>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</si>
  <si>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</si>
  <si>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</si>
  <si>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</si>
  <si>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</si>
  <si>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</si>
  <si>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</si>
  <si>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</si>
  <si>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</si>
  <si>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</si>
  <si>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</si>
  <si>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</si>
  <si>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</si>
  <si>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</si>
  <si>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</si>
  <si>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</si>
  <si>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</si>
  <si>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</si>
  <si>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</si>
  <si>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</si>
  <si>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</si>
  <si>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</si>
  <si>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</si>
  <si>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</si>
  <si>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</si>
  <si>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</si>
  <si>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</si>
  <si>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</si>
  <si>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</si>
  <si>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</si>
  <si>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</si>
  <si>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</si>
  <si>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</si>
  <si>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</si>
  <si>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</si>
  <si>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</si>
  <si>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</si>
  <si>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</si>
  <si>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</si>
  <si>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</si>
  <si>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</si>
  <si>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</si>
  <si>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</si>
  <si>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</si>
  <si>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</si>
  <si>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</si>
  <si>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</si>
  <si>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</si>
  <si>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</si>
  <si>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</si>
  <si>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</si>
  <si>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</si>
  <si>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</si>
  <si>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</si>
  <si>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</si>
  <si>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</si>
  <si>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</si>
  <si>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</si>
  <si>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</si>
  <si>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</si>
  <si>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</si>
  <si>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</si>
  <si>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</si>
  <si>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</si>
  <si>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</si>
  <si>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</si>
  <si>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</si>
  <si>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</si>
  <si>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</si>
  <si>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</si>
  <si>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</si>
  <si>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</si>
  <si>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</si>
  <si>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</si>
  <si>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</si>
  <si>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</si>
  <si>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</si>
  <si>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</si>
  <si>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</si>
  <si>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</si>
  <si>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</si>
  <si>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</si>
  <si>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</si>
  <si>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</si>
  <si>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</si>
  <si>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</si>
  <si>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</si>
  <si>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</si>
  <si>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</si>
  <si>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</si>
  <si>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</si>
  <si>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</si>
  <si>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</si>
  <si>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</si>
  <si>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</si>
  <si>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</si>
  <si>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</si>
  <si>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</si>
  <si>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</si>
  <si>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</si>
  <si>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</si>
  <si>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</si>
  <si>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</si>
  <si>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</si>
  <si>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</si>
  <si>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</si>
  <si>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</si>
  <si>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</si>
  <si>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</si>
  <si>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</si>
  <si>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</si>
  <si>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</si>
  <si>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</si>
  <si>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</si>
  <si>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</si>
  <si>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</si>
  <si>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</si>
  <si>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</si>
  <si>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</si>
  <si>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</si>
  <si>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</si>
  <si>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</si>
  <si>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</si>
  <si>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</si>
  <si>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</si>
  <si>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</si>
  <si>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</si>
  <si>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</si>
  <si>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</si>
  <si>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</si>
  <si>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</si>
  <si>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</si>
  <si>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</si>
  <si>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</si>
  <si>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</si>
  <si>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</si>
  <si>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</si>
  <si>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</si>
  <si>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</si>
  <si>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</si>
  <si>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</si>
  <si>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</si>
  <si>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</si>
  <si>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</si>
  <si>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</si>
  <si>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</si>
  <si>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</si>
  <si>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</si>
  <si>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</si>
  <si>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</si>
  <si>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</si>
  <si>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</si>
  <si>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</si>
  <si>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</si>
  <si>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</si>
  <si>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</si>
  <si>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</si>
  <si>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</si>
  <si>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</si>
  <si>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</si>
  <si>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</si>
  <si>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</si>
  <si>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</si>
  <si>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</si>
  <si>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</si>
  <si>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</si>
  <si>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</si>
  <si>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</si>
  <si>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</si>
  <si>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</si>
  <si>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</si>
  <si>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</si>
  <si>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</si>
  <si>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</si>
  <si>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</si>
  <si>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</si>
  <si>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</si>
  <si>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</si>
  <si>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</si>
  <si>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</si>
  <si>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</si>
  <si>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</si>
  <si>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</si>
  <si>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</si>
  <si>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</si>
  <si>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</si>
  <si>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</si>
  <si>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</si>
  <si>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</si>
  <si>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</si>
  <si>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</si>
  <si>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</si>
  <si>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</si>
  <si>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</si>
  <si>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</si>
  <si>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</si>
  <si>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</si>
  <si>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</si>
  <si>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</si>
  <si>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</si>
  <si>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</si>
  <si>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</si>
  <si>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</si>
  <si>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</si>
  <si>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</si>
  <si>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</si>
  <si>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</si>
  <si>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</si>
  <si>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</si>
  <si>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</si>
  <si>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</si>
  <si>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</si>
  <si>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</si>
  <si>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</si>
  <si>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</si>
  <si>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</si>
  <si>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</si>
  <si>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</si>
  <si>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</si>
  <si>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</si>
  <si>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</si>
  <si>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</si>
  <si>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</si>
  <si>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</si>
  <si>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</si>
  <si>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</si>
  <si>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</si>
  <si>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</si>
  <si>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</si>
  <si>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</si>
  <si>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</si>
  <si>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</si>
  <si>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</si>
  <si>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</si>
  <si>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</si>
  <si>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</si>
  <si>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</si>
  <si>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</si>
  <si>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</si>
  <si>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</si>
  <si>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</si>
  <si>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</si>
  <si>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</si>
  <si>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</si>
  <si>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</si>
  <si>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</si>
  <si>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</si>
  <si>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</si>
  <si>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</si>
  <si>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</si>
  <si>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</si>
  <si>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</si>
  <si>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</si>
  <si>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</si>
  <si>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</si>
  <si>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</si>
  <si>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</si>
  <si>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</si>
  <si>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</si>
  <si>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</si>
  <si>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</si>
  <si>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</si>
  <si>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</si>
  <si>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</si>
  <si>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</si>
  <si>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</si>
  <si>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</si>
  <si>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</si>
  <si>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</si>
  <si>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</si>
  <si>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</si>
  <si>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</si>
  <si>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</si>
  <si>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</si>
  <si>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</si>
  <si>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</si>
  <si>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</si>
  <si>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</si>
  <si>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</si>
  <si>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</si>
  <si>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</si>
  <si>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</si>
  <si>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</si>
  <si>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</si>
  <si>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</si>
  <si>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</si>
  <si>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</si>
  <si>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</si>
  <si>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</si>
  <si>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</si>
  <si>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</si>
  <si>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</si>
  <si>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</si>
  <si>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</si>
  <si>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</si>
  <si>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</si>
  <si>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</si>
  <si>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</si>
  <si>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</si>
  <si>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</si>
  <si>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</si>
  <si>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</si>
  <si>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</si>
  <si>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</si>
  <si>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</si>
  <si>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</si>
  <si>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</si>
  <si>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</si>
  <si>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</si>
  <si>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</si>
  <si>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</si>
  <si>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</si>
  <si>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</si>
  <si>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</si>
  <si>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</si>
  <si>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</si>
  <si>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</si>
  <si>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</si>
  <si>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</si>
  <si>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</si>
  <si>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</si>
  <si>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</si>
  <si>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</si>
  <si>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</si>
  <si>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</si>
  <si>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</si>
  <si>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</si>
  <si>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</si>
  <si>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</si>
  <si>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</si>
  <si>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</si>
  <si>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</si>
  <si>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</si>
  <si>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</si>
  <si>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</si>
  <si>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</si>
  <si>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</si>
  <si>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</si>
  <si>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</si>
  <si>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</si>
  <si>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</si>
  <si>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</si>
  <si>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</si>
  <si>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</si>
  <si>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</si>
  <si>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</si>
  <si>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</si>
  <si>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</si>
  <si>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</si>
  <si>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</si>
  <si>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</si>
  <si>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</si>
  <si>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</si>
  <si>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</si>
  <si>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</si>
  <si>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</si>
  <si>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</si>
  <si>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</si>
  <si>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</si>
  <si>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</si>
  <si>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</si>
  <si>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</si>
  <si>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</si>
  <si>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</si>
  <si>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</si>
  <si>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</si>
  <si>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</si>
  <si>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</si>
  <si>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</si>
  <si>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</si>
  <si>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</si>
  <si>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</si>
  <si>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</si>
  <si>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</si>
  <si>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</si>
  <si>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</si>
  <si>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</si>
  <si>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</si>
  <si>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</si>
  <si>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</si>
  <si>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</si>
  <si>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</si>
  <si>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</si>
  <si>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</si>
  <si>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</si>
  <si>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</si>
  <si>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</si>
  <si>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</si>
  <si>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</si>
  <si>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</si>
  <si>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</si>
  <si>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</si>
  <si>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</si>
  <si>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</si>
  <si>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</si>
  <si>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</si>
  <si>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</si>
  <si>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</si>
  <si>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</si>
  <si>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</si>
  <si>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</si>
  <si>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</si>
  <si>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</si>
  <si>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</si>
  <si>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</si>
  <si>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</si>
  <si>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</si>
  <si>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</si>
  <si>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</si>
  <si>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</si>
  <si>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</si>
  <si>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</si>
  <si>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</si>
  <si>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</si>
  <si>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</si>
  <si>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</si>
  <si>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</si>
  <si>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</si>
  <si>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</si>
  <si>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</si>
  <si>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</si>
  <si>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</si>
  <si>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</si>
  <si>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</si>
  <si>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</si>
  <si>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</si>
  <si>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</si>
  <si>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</si>
  <si>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</si>
  <si>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</si>
  <si>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</si>
  <si>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</si>
  <si>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</si>
  <si>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</si>
  <si>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</si>
  <si>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</si>
  <si>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</si>
  <si>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</si>
  <si>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</si>
  <si>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</si>
  <si>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</si>
  <si>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</si>
  <si>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</si>
  <si>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</si>
  <si>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</si>
  <si>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</si>
  <si>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</si>
  <si>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</si>
  <si>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</si>
  <si>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</si>
  <si>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</si>
  <si>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</si>
  <si>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</si>
  <si>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</si>
  <si>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</si>
  <si>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</si>
  <si>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</si>
  <si>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</si>
  <si>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</si>
  <si>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</si>
  <si>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</si>
  <si>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</si>
  <si>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</si>
  <si>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</si>
  <si>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</si>
  <si>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</si>
  <si>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</si>
  <si>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</si>
  <si>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</si>
  <si>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</si>
  <si>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</si>
  <si>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</si>
  <si>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</si>
  <si>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</si>
  <si>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</si>
  <si>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</si>
  <si>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</si>
  <si>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</si>
  <si>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</si>
  <si>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</si>
  <si>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</si>
  <si>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</si>
  <si>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</si>
  <si>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</si>
  <si>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</si>
  <si>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</si>
  <si>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</si>
  <si>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</si>
  <si>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</si>
  <si>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</si>
  <si>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</si>
  <si>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</si>
  <si>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</si>
  <si>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</si>
  <si>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</si>
  <si>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</si>
  <si>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</si>
  <si>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</si>
  <si>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</si>
  <si>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</si>
  <si>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</si>
  <si>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</si>
  <si>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</si>
  <si>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</si>
  <si>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</si>
  <si>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</si>
  <si>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</si>
  <si>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</si>
  <si>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</si>
  <si>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</si>
  <si>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</si>
  <si>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</si>
  <si>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</si>
  <si>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</si>
  <si>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</si>
  <si>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</si>
  <si>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</si>
  <si>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</si>
  <si>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</si>
  <si>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</si>
  <si>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</si>
  <si>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</si>
  <si>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</si>
  <si>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</si>
  <si>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</si>
  <si>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</si>
  <si>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</si>
  <si>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</si>
  <si>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</si>
  <si>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</si>
  <si>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</si>
  <si>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</si>
  <si>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</si>
  <si>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</si>
  <si>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</si>
  <si>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</si>
  <si>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</si>
  <si>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</si>
  <si>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</si>
  <si>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</si>
  <si>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</si>
  <si>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</si>
  <si>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</si>
  <si>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</si>
  <si>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</si>
  <si>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</si>
  <si>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</si>
  <si>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</si>
  <si>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</si>
  <si>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</si>
  <si>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</si>
  <si>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</si>
  <si>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</si>
  <si>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</si>
  <si>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</si>
  <si>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</si>
  <si>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</si>
  <si>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</si>
  <si>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</si>
  <si>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</si>
  <si>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</si>
  <si>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</si>
  <si>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</si>
  <si>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</si>
  <si>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</si>
  <si>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</si>
  <si>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</si>
  <si>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</si>
  <si>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</si>
  <si>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</si>
  <si>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</si>
  <si>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</si>
  <si>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</si>
  <si>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</si>
  <si>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</si>
  <si>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</si>
  <si>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</si>
  <si>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</si>
  <si>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</si>
  <si>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</si>
  <si>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</si>
  <si>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</si>
  <si>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</si>
  <si>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</si>
  <si>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</si>
  <si>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</si>
  <si>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</si>
  <si>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</si>
  <si>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</si>
  <si>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</si>
  <si>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</si>
  <si>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</si>
  <si>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</si>
  <si>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</si>
  <si>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</si>
  <si>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</si>
  <si>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</si>
  <si>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</si>
  <si>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</si>
  <si>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</si>
  <si>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</si>
  <si>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</si>
  <si>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</si>
  <si>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</si>
  <si>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</si>
  <si>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</si>
  <si>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</si>
  <si>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</si>
  <si>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</si>
  <si>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</si>
  <si>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</si>
  <si>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</si>
  <si>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</si>
  <si>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</si>
  <si>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</si>
  <si>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</si>
  <si>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</si>
  <si>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</si>
  <si>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</si>
  <si>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</si>
  <si>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</si>
  <si>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</si>
  <si>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</si>
  <si>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</si>
  <si>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</si>
  <si>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</si>
  <si>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</si>
  <si>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</si>
  <si>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</si>
  <si>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</si>
  <si>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</si>
  <si>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</si>
  <si>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</si>
  <si>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</si>
  <si>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</si>
  <si>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</si>
  <si>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</si>
  <si>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</si>
  <si>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</si>
  <si>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</si>
  <si>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</si>
  <si>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</si>
  <si>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</si>
  <si>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</si>
  <si>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</si>
  <si>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</si>
  <si>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</si>
  <si>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</si>
  <si>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</si>
  <si>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</si>
  <si>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</si>
  <si>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</si>
  <si>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</si>
  <si>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</si>
  <si>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</si>
  <si>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</si>
  <si>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</si>
  <si>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</si>
  <si>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</si>
  <si>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</si>
  <si>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</si>
  <si>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</si>
  <si>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</si>
  <si>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</si>
  <si>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</si>
  <si>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</si>
  <si>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</si>
  <si>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</si>
  <si>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</si>
  <si>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</si>
  <si>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</si>
  <si>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</si>
  <si>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</si>
  <si>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</si>
  <si>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</si>
  <si>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</si>
  <si>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</si>
  <si>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</si>
  <si>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</si>
  <si>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</si>
  <si>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</si>
  <si>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</si>
  <si>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</si>
  <si>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</si>
  <si>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</si>
  <si>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</si>
  <si>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</si>
  <si>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</si>
  <si>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</si>
  <si>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</si>
  <si>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</si>
  <si>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</si>
  <si>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</si>
  <si>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</si>
  <si>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</si>
  <si>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</si>
  <si>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</si>
  <si>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</si>
  <si>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</si>
  <si>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</si>
  <si>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</si>
  <si>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</si>
  <si>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</si>
  <si>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</si>
  <si>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</si>
  <si>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</si>
  <si>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</si>
  <si>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</si>
  <si>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</si>
  <si>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</si>
  <si>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</si>
  <si>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</si>
  <si>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</si>
  <si>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</si>
  <si>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</si>
  <si>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</si>
  <si>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</si>
  <si>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</si>
  <si>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</si>
  <si>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</si>
  <si>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</si>
  <si>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</si>
  <si>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</si>
  <si>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</si>
  <si>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</si>
  <si>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</si>
  <si>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</si>
  <si>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</si>
  <si>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</si>
  <si>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</si>
  <si>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</si>
  <si>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</si>
  <si>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</si>
  <si>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</si>
  <si>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</si>
  <si>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</si>
  <si>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</si>
  <si>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</si>
  <si>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</si>
  <si>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</si>
  <si>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</si>
  <si>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</si>
  <si>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</si>
  <si>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</si>
  <si>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</si>
  <si>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</si>
  <si>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</si>
  <si>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</si>
  <si>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</si>
  <si>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</si>
  <si>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</si>
  <si>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</si>
  <si>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</si>
  <si>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</si>
  <si>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</si>
  <si>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</si>
  <si>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</si>
  <si>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</si>
  <si>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</si>
  <si>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</si>
  <si>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</si>
  <si>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</si>
  <si>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</si>
  <si>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</si>
  <si>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</si>
  <si>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</si>
  <si>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</si>
  <si>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</si>
  <si>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</si>
  <si>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</si>
  <si>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</si>
  <si>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</si>
  <si>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</si>
  <si>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</si>
  <si>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</si>
  <si>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</si>
  <si>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</si>
  <si>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</si>
  <si>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</si>
  <si>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</si>
  <si>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</si>
  <si>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</si>
  <si>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</si>
  <si>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</si>
  <si>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</si>
  <si>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</si>
  <si>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</si>
  <si>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</si>
  <si>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</si>
  <si>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</si>
  <si>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</si>
  <si>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</si>
  <si>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</si>
  <si>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</si>
  <si>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</si>
  <si>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</si>
  <si>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</si>
  <si>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</si>
  <si>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</si>
  <si>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</si>
  <si>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</si>
  <si>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</si>
  <si>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</si>
  <si>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</si>
  <si>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</si>
  <si>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</si>
  <si>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</si>
  <si>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</si>
  <si>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</si>
  <si>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</si>
  <si>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</si>
  <si>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</si>
  <si>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</si>
  <si>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</si>
  <si>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</si>
  <si>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</si>
  <si>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</si>
  <si>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</si>
  <si>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</si>
  <si>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</si>
  <si>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</si>
  <si>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</si>
  <si>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</si>
  <si>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</si>
  <si>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</si>
  <si>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</si>
  <si>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</si>
  <si>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</si>
  <si>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</si>
  <si>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</si>
  <si>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</si>
  <si>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</si>
  <si>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</si>
  <si>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</si>
  <si>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</si>
  <si>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</si>
  <si>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</si>
  <si>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</si>
  <si>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</si>
  <si>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</si>
  <si>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</si>
  <si>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</si>
  <si>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</si>
  <si>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</si>
  <si>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</si>
  <si>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</si>
  <si>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</si>
  <si>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</si>
  <si>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</si>
  <si>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</si>
  <si>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</si>
  <si>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</si>
  <si>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</si>
  <si>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</si>
  <si>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</si>
  <si>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</si>
  <si>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</si>
  <si>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</si>
  <si>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</si>
  <si>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</si>
  <si>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</si>
  <si>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</si>
  <si>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</si>
  <si>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</si>
  <si>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</si>
  <si>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</si>
  <si>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</si>
  <si>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</si>
  <si>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</si>
  <si>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</si>
  <si>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</si>
  <si>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</si>
  <si>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</si>
  <si>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</si>
  <si>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</si>
  <si>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</si>
  <si>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</si>
  <si>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</si>
  <si>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</si>
  <si>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</si>
  <si>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</si>
  <si>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</si>
  <si>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</si>
  <si>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</si>
  <si>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</si>
  <si>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</si>
  <si>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</si>
  <si>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</si>
  <si>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</si>
  <si>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</si>
  <si>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</si>
  <si>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</si>
  <si>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</si>
  <si>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</si>
  <si>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</si>
  <si>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</si>
  <si>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</si>
  <si>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</si>
  <si>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</si>
  <si>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</si>
  <si>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</si>
  <si>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</si>
  <si>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</si>
  <si>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</si>
  <si>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</si>
  <si>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</si>
  <si>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</si>
  <si>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</si>
  <si>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</si>
  <si>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</si>
  <si>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</si>
  <si>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</si>
  <si>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</si>
  <si>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</si>
  <si>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</si>
  <si>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</si>
  <si>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</si>
  <si>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</si>
  <si>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</si>
  <si>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</si>
  <si>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</si>
  <si>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</si>
  <si>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</si>
  <si>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</si>
  <si>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</si>
  <si>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</si>
  <si>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</si>
  <si>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</si>
  <si>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</si>
  <si>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</si>
  <si>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</si>
  <si>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</si>
  <si>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</si>
  <si>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</si>
  <si>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</si>
  <si>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</si>
  <si>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</si>
  <si>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</si>
  <si>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</si>
  <si>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</si>
  <si>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</si>
  <si>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</si>
  <si>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</si>
  <si>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</si>
  <si>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</si>
  <si>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</si>
  <si>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</si>
  <si>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</si>
  <si>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</si>
  <si>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</si>
  <si>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</si>
  <si>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</si>
  <si>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</si>
  <si>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</si>
  <si>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</si>
  <si>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</si>
  <si>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</si>
  <si>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</si>
  <si>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</si>
  <si>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</si>
  <si>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</si>
  <si>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</si>
  <si>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</si>
  <si>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</si>
  <si>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</si>
  <si>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</si>
  <si>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</si>
  <si>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</si>
  <si>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</si>
  <si>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</si>
  <si>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</si>
  <si>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</si>
  <si>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</si>
  <si>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</si>
  <si>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</si>
  <si>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</si>
  <si>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</si>
  <si>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</si>
  <si>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</si>
  <si>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</si>
  <si>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</si>
  <si>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</si>
  <si>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</si>
  <si>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</si>
  <si>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</si>
  <si>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</si>
  <si>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</si>
  <si>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</si>
  <si>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</si>
  <si>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</si>
  <si>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</si>
  <si>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</si>
  <si>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</si>
  <si>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</si>
  <si>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</si>
  <si>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</si>
  <si>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</si>
  <si>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</si>
  <si>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</si>
  <si>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</si>
  <si>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</si>
  <si>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</si>
  <si>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</si>
  <si>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</si>
  <si>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</si>
  <si>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</si>
  <si>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</si>
  <si>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</si>
  <si>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</si>
  <si>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</si>
  <si>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</si>
  <si>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</si>
  <si>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</si>
  <si>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</si>
  <si>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</si>
  <si>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</si>
  <si>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</si>
  <si>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</si>
  <si>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</si>
  <si>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</si>
  <si>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</si>
  <si>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</si>
  <si>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</si>
  <si>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</si>
  <si>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</si>
  <si>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</si>
  <si>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</si>
  <si>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</si>
  <si>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</si>
  <si>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</si>
  <si>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</si>
  <si>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</si>
  <si>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</si>
  <si>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</si>
  <si>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</si>
  <si>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</si>
  <si>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</si>
  <si>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</si>
  <si>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</si>
  <si>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</si>
  <si>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</si>
  <si>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</si>
  <si>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</si>
  <si>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</si>
  <si>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</si>
  <si>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</si>
  <si>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</si>
  <si>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</si>
  <si>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</si>
  <si>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</si>
  <si>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</si>
  <si>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</si>
  <si>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</si>
  <si>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</si>
  <si>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</si>
  <si>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</si>
  <si>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</si>
  <si>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</si>
  <si>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</si>
  <si>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</si>
  <si>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</si>
  <si>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</si>
  <si>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</si>
  <si>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</si>
  <si>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</si>
  <si>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</si>
  <si>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</si>
  <si>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</si>
  <si>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</si>
  <si>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</si>
  <si>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</si>
  <si>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</si>
  <si>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</si>
  <si>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</si>
  <si>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</si>
  <si>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</si>
  <si>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</si>
  <si>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</si>
  <si>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</si>
  <si>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</si>
  <si>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</si>
  <si>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</si>
  <si>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</si>
  <si>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</si>
  <si>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</si>
  <si>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</si>
  <si>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</si>
  <si>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</si>
  <si>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</si>
  <si>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</si>
  <si>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</si>
  <si>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</si>
  <si>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</si>
  <si>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</si>
  <si>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</si>
  <si>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</si>
  <si>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</si>
  <si>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</si>
  <si>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</si>
  <si>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</si>
  <si>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</si>
  <si>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</si>
  <si>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</si>
  <si>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</si>
  <si>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</si>
  <si>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</si>
  <si>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</si>
  <si>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</si>
  <si>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</si>
  <si>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</si>
  <si>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</si>
  <si>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</si>
  <si>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</si>
  <si>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</si>
  <si>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</si>
  <si>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</si>
  <si>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</si>
  <si>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</si>
  <si>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</si>
  <si>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</si>
  <si>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</si>
  <si>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</si>
  <si>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</si>
  <si>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</si>
  <si>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</si>
  <si>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</si>
  <si>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</si>
  <si>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</si>
  <si>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</si>
  <si>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</si>
  <si>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</si>
  <si>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</si>
  <si>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</si>
  <si>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</si>
  <si>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</si>
  <si>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</si>
  <si>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</si>
  <si>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</si>
  <si>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</si>
  <si>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</si>
  <si>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</si>
  <si>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</si>
  <si>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</si>
  <si>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</si>
  <si>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</si>
  <si>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</si>
  <si>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</si>
  <si>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</si>
  <si>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</si>
  <si>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</si>
  <si>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</si>
  <si>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</si>
  <si>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</si>
  <si>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</si>
  <si>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</si>
  <si>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</si>
  <si>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</si>
  <si>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</si>
  <si>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</si>
  <si>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</si>
  <si>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</si>
  <si>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</si>
  <si>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</si>
  <si>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</si>
  <si>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</si>
  <si>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</si>
  <si>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</si>
  <si>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</si>
  <si>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</si>
  <si>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</si>
  <si>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</si>
  <si>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</si>
  <si>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</si>
  <si>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</si>
  <si>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</si>
  <si>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</si>
  <si>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</si>
  <si>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</si>
  <si>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</si>
  <si>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</si>
  <si>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</si>
  <si>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</si>
  <si>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</si>
  <si>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</si>
  <si>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</si>
  <si>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</si>
  <si>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</si>
  <si>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</si>
  <si>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</si>
  <si>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</si>
  <si>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</si>
  <si>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</si>
  <si>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</si>
  <si>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</si>
  <si>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</si>
  <si>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</si>
  <si>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</si>
  <si>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</si>
  <si>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</si>
  <si>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</si>
  <si>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</si>
  <si>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</si>
  <si>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</si>
  <si>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</si>
  <si>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</si>
  <si>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</si>
  <si>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</si>
  <si>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</si>
  <si>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</si>
  <si>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</si>
  <si>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</si>
  <si>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</si>
  <si>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</si>
  <si>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</si>
  <si>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</si>
  <si>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</si>
  <si>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</si>
  <si>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</si>
  <si>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</si>
  <si>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</si>
  <si>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</si>
  <si>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</si>
  <si>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</si>
  <si>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</si>
  <si>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</si>
  <si>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</si>
  <si>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</si>
  <si>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</si>
  <si>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</si>
  <si>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</si>
  <si>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</si>
  <si>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</si>
  <si>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</si>
  <si>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</si>
  <si>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</si>
  <si>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</si>
  <si>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</si>
  <si>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</si>
  <si>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</si>
  <si>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</si>
  <si>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</si>
  <si>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</si>
  <si>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</si>
  <si>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</si>
  <si>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</si>
  <si>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</si>
  <si>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</si>
  <si>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</si>
  <si>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</si>
  <si>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</si>
  <si>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</si>
  <si>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</si>
  <si>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</si>
  <si>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</si>
  <si>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</si>
  <si>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</si>
  <si>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</si>
  <si>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</si>
  <si>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</si>
  <si>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</si>
  <si>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</si>
  <si>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</si>
  <si>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</si>
  <si>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</si>
  <si>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</si>
  <si>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</si>
  <si>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</si>
  <si>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</si>
  <si>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</si>
  <si>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</si>
  <si>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</si>
  <si>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</si>
  <si>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</si>
  <si>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</si>
  <si>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</si>
  <si>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</si>
  <si>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</si>
  <si>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</si>
  <si>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</si>
  <si>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</si>
  <si>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</si>
  <si>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</si>
  <si>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</si>
  <si>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</si>
  <si>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</si>
  <si>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</si>
  <si>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</si>
  <si>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</si>
  <si>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</si>
  <si>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</si>
  <si>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</si>
  <si>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</si>
  <si>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</si>
  <si>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</si>
  <si>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</si>
  <si>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</si>
  <si>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</si>
  <si>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</si>
  <si>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</si>
  <si>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</si>
  <si>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</si>
  <si>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</si>
  <si>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</si>
  <si>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</si>
  <si>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</si>
  <si>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</si>
  <si>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</si>
  <si>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</si>
  <si>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</si>
  <si>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</si>
  <si>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</si>
  <si>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</si>
  <si>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</si>
  <si>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</si>
  <si>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</si>
  <si>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</si>
  <si>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</si>
  <si>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</si>
  <si>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</si>
  <si>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</si>
  <si>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</si>
  <si>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</si>
  <si>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</si>
  <si>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</si>
  <si>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</si>
  <si>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</si>
  <si>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</si>
  <si>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</si>
  <si>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</si>
  <si>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</si>
  <si>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</si>
  <si>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</si>
  <si>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</si>
  <si>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</si>
  <si>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</si>
  <si>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</si>
  <si>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</si>
  <si>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</si>
  <si>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</si>
  <si>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</si>
  <si>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</si>
  <si>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</si>
  <si>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</si>
  <si>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</si>
  <si>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</si>
  <si>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</si>
  <si>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</si>
  <si>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</si>
  <si>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</si>
  <si>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</si>
  <si>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</si>
  <si>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</si>
  <si>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</si>
  <si>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</si>
  <si>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</si>
  <si>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</si>
  <si>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</si>
  <si>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</si>
  <si>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</si>
  <si>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</si>
  <si>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</si>
  <si>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</si>
  <si>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</si>
  <si>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</si>
  <si>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</si>
  <si>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</si>
  <si>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</si>
  <si>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</si>
  <si>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</si>
  <si>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</si>
  <si>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</si>
  <si>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</si>
  <si>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</si>
  <si>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</si>
  <si>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</si>
  <si>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</si>
  <si>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</si>
  <si>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</si>
  <si>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</si>
  <si>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</si>
  <si>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</si>
  <si>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</si>
  <si>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</si>
  <si>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</si>
  <si>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</si>
  <si>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</si>
  <si>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</si>
  <si>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</si>
  <si>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</si>
  <si>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</si>
  <si>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</si>
  <si>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</si>
  <si>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</si>
  <si>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</si>
  <si>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</si>
  <si>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</si>
  <si>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</si>
  <si>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</si>
  <si>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</si>
  <si>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</si>
  <si>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</si>
  <si>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</si>
  <si>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</si>
  <si>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</si>
  <si>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</si>
  <si>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</si>
  <si>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</si>
  <si>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</si>
  <si>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</si>
  <si>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</si>
  <si>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</si>
  <si>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</si>
  <si>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</si>
  <si>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</si>
  <si>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</si>
  <si>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</si>
  <si>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</si>
  <si>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</si>
  <si>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</si>
  <si>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</si>
  <si>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</si>
  <si>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</si>
  <si>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</si>
  <si>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</si>
  <si>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</si>
  <si>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</si>
  <si>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</si>
  <si>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</si>
  <si>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</si>
  <si>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</si>
  <si>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</si>
  <si>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</si>
  <si>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</si>
  <si>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</si>
  <si>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</si>
  <si>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</si>
  <si>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</si>
  <si>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</si>
  <si>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</si>
  <si>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</si>
  <si>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</si>
  <si>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</si>
  <si>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</si>
  <si>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</si>
  <si>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</si>
  <si>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</si>
  <si>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</si>
  <si>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</si>
  <si>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</si>
  <si>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</si>
  <si>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</si>
  <si>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</si>
  <si>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</si>
  <si>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</si>
  <si>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</si>
  <si>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</si>
  <si>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</si>
  <si>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</si>
  <si>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</si>
  <si>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</si>
  <si>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</si>
  <si>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</si>
  <si>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</si>
  <si>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</si>
  <si>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</si>
  <si>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</si>
  <si>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</si>
  <si>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</si>
  <si>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</si>
  <si>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</si>
  <si>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</si>
  <si>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</si>
  <si>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</si>
  <si>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</si>
  <si>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</si>
  <si>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</si>
  <si>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</si>
  <si>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</si>
  <si>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</si>
  <si>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</si>
  <si>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</si>
  <si>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</si>
  <si>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</si>
  <si>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</si>
  <si>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</si>
  <si>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</si>
  <si>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</si>
  <si>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</si>
  <si>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</si>
  <si>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</si>
  <si>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</si>
  <si>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</si>
  <si>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</si>
  <si>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</si>
  <si>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</si>
  <si>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</si>
  <si>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</si>
  <si>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</si>
  <si>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</si>
  <si>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</si>
  <si>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</si>
  <si>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</si>
  <si>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</si>
  <si>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</si>
  <si>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</si>
  <si>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</si>
  <si>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</si>
  <si>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</si>
  <si>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</si>
  <si>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</si>
  <si>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</si>
  <si>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</si>
  <si>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</si>
  <si>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</si>
  <si>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</si>
  <si>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</si>
  <si>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</si>
  <si>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</si>
  <si>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</si>
  <si>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</si>
  <si>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</si>
  <si>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</si>
  <si>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</si>
  <si>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</si>
  <si>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</si>
  <si>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</si>
  <si>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</si>
  <si>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</si>
  <si>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</si>
  <si>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</si>
  <si>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</si>
  <si>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</si>
  <si>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</si>
  <si>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</si>
  <si>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</si>
  <si>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</si>
  <si>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</si>
  <si>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</si>
  <si>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</si>
  <si>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</si>
  <si>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</si>
  <si>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</si>
  <si>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</si>
  <si>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</si>
  <si>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</si>
  <si>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</si>
  <si>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</si>
  <si>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</si>
  <si>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</si>
  <si>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</si>
  <si>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</si>
  <si>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</si>
  <si>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</si>
  <si>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</si>
  <si>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</si>
  <si>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</si>
  <si>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</si>
  <si>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</si>
  <si>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</si>
  <si>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</si>
  <si>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</si>
  <si>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</si>
  <si>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</si>
  <si>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</si>
  <si>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</si>
  <si>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</si>
  <si>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</si>
  <si>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</si>
  <si>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</si>
  <si>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</si>
  <si>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</si>
  <si>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</si>
  <si>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</si>
  <si>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</si>
  <si>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</si>
  <si>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</si>
  <si>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</si>
  <si>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</si>
  <si>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</si>
  <si>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</si>
  <si>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</si>
  <si>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</si>
  <si>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</si>
  <si>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</si>
  <si>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</si>
  <si>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</si>
  <si>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</si>
  <si>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</si>
  <si>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</si>
  <si>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</si>
  <si>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</si>
  <si>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</si>
  <si>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</si>
  <si>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</si>
  <si>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</si>
  <si>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</si>
  <si>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</si>
  <si>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</si>
  <si>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</si>
  <si>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</si>
  <si>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</si>
  <si>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</si>
  <si>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</si>
  <si>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</si>
  <si>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</si>
  <si>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</si>
  <si>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</si>
  <si>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</si>
  <si>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</si>
  <si>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</si>
  <si>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</si>
  <si>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</si>
  <si>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</si>
  <si>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</si>
  <si>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</si>
  <si>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</si>
  <si>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</si>
  <si>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</si>
  <si>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</si>
  <si>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</si>
  <si>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</si>
  <si>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</si>
  <si>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</si>
  <si>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</si>
  <si>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</si>
  <si>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</si>
  <si>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</si>
  <si>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</si>
  <si>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</si>
  <si>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</si>
  <si>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</si>
  <si>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</si>
  <si>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</si>
  <si>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</si>
  <si>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</si>
  <si>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</si>
  <si>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</si>
  <si>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</si>
  <si>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</si>
  <si>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</si>
  <si>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</si>
  <si>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</si>
  <si>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</si>
  <si>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</si>
  <si>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</si>
  <si>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</si>
  <si>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</si>
  <si>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</si>
  <si>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</si>
  <si>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</si>
  <si>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</si>
  <si>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</si>
  <si>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</si>
  <si>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</si>
  <si>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</si>
  <si>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</si>
  <si>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</si>
  <si>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</si>
  <si>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</si>
  <si>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</si>
  <si>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</si>
  <si>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</si>
  <si>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</si>
  <si>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</si>
  <si>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</si>
  <si>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</si>
  <si>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</si>
  <si>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</si>
  <si>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</si>
  <si>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</si>
  <si>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</si>
  <si>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</si>
  <si>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</si>
  <si>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</si>
  <si>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</si>
  <si>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</si>
  <si>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</si>
  <si>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</si>
  <si>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</si>
  <si>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</si>
  <si>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</si>
  <si>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</si>
  <si>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</si>
  <si>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</si>
  <si>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</si>
  <si>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</si>
  <si>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</si>
  <si>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</si>
  <si>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</si>
  <si>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</si>
  <si>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</si>
  <si>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</si>
  <si>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</si>
  <si>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</si>
  <si>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</si>
  <si>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</si>
  <si>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</si>
  <si>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</si>
  <si>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</si>
  <si>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</si>
  <si>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</si>
  <si>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</si>
  <si>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</si>
  <si>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</si>
  <si>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</si>
  <si>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</si>
  <si>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</si>
  <si>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</si>
  <si>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</si>
  <si>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</si>
  <si>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</si>
  <si>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</si>
  <si>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</si>
  <si>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</si>
  <si>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</si>
  <si>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</si>
  <si>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</si>
  <si>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</si>
  <si>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</si>
  <si>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</si>
  <si>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</si>
  <si>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</si>
  <si>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</si>
  <si>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</si>
  <si>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</si>
  <si>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</si>
  <si>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</si>
  <si>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</si>
  <si>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</si>
  <si>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</si>
  <si>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</si>
  <si>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</si>
  <si>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</si>
  <si>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</si>
  <si>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</si>
  <si>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</si>
  <si>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</si>
  <si>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</si>
  <si>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</si>
  <si>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</si>
  <si>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</si>
  <si>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</si>
  <si>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</si>
  <si>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</si>
  <si>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</si>
  <si>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</si>
  <si>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</si>
  <si>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</si>
  <si>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</si>
  <si>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</si>
  <si>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</si>
  <si>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</si>
  <si>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</si>
  <si>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</si>
  <si>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</si>
  <si>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</si>
  <si>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</si>
  <si>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</si>
  <si>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</si>
  <si>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</si>
  <si>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</si>
  <si>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</si>
  <si>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</si>
  <si>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</si>
  <si>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</si>
  <si>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</si>
  <si>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</si>
  <si>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</si>
  <si>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</si>
  <si>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</si>
  <si>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</si>
  <si>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</si>
  <si>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</si>
  <si>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</si>
  <si>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</si>
  <si>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</si>
  <si>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</si>
  <si>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</si>
  <si>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</si>
  <si>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</si>
  <si>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</si>
  <si>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</si>
  <si>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</si>
  <si>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</si>
  <si>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</si>
  <si>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</si>
  <si>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</si>
  <si>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</si>
  <si>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</si>
  <si>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</si>
  <si>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</si>
  <si>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</si>
  <si>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</si>
  <si>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</si>
  <si>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</si>
  <si>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</si>
  <si>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</si>
  <si>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</si>
  <si>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</si>
  <si>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</si>
  <si>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</si>
  <si>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</si>
  <si>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</si>
  <si>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</si>
  <si>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</si>
  <si>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</si>
  <si>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</si>
  <si>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</si>
  <si>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</si>
  <si>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</si>
  <si>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</si>
  <si>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</si>
  <si>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</si>
  <si>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</si>
  <si>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</si>
  <si>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</si>
  <si>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</si>
  <si>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</si>
  <si>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</si>
  <si>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</si>
  <si>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</si>
  <si>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</si>
  <si>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</si>
  <si>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</si>
  <si>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</si>
  <si>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</si>
  <si>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</si>
  <si>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</si>
  <si>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</si>
  <si>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</si>
  <si>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</si>
  <si>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</si>
  <si>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</si>
  <si>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</si>
  <si>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</si>
  <si>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</si>
  <si>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</si>
  <si>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</si>
  <si>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</si>
  <si>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</si>
  <si>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</si>
  <si>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</si>
  <si>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</si>
  <si>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</si>
  <si>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</si>
  <si>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</si>
  <si>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</si>
  <si>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</si>
  <si>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</si>
  <si>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</si>
  <si>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</si>
  <si>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</si>
  <si>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</si>
  <si>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</si>
  <si>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</si>
  <si>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</si>
  <si>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</si>
  <si>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</si>
  <si>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</si>
  <si>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</si>
  <si>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</si>
  <si>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</si>
  <si>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</si>
  <si>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</si>
  <si>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</si>
  <si>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</si>
  <si>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</si>
  <si>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</si>
  <si>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</si>
  <si>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</si>
  <si>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</si>
  <si>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</si>
  <si>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</si>
  <si>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</si>
  <si>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</si>
  <si>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</si>
  <si>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</si>
  <si>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</si>
  <si>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</si>
  <si>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</si>
  <si>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</si>
  <si>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</si>
  <si>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</si>
  <si>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</si>
  <si>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</si>
  <si>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</si>
  <si>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</si>
  <si>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</si>
  <si>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</si>
  <si>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</si>
  <si>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</si>
  <si>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</si>
  <si>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</si>
  <si>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</si>
  <si>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</si>
  <si>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</si>
  <si>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</si>
  <si>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</si>
  <si>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</si>
  <si>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</si>
  <si>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</si>
  <si>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</si>
  <si>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</si>
  <si>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</si>
  <si>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</si>
  <si>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</si>
  <si>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</si>
  <si>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</si>
  <si>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</si>
  <si>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</si>
  <si>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</si>
  <si>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</si>
  <si>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</si>
  <si>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</si>
  <si>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</si>
  <si>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</si>
  <si>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</si>
  <si>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</si>
  <si>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</si>
  <si>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</si>
  <si>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</si>
  <si>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</si>
  <si>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</si>
  <si>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</si>
  <si>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</si>
  <si>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After HUB site restored SAK2912, connected still down team on the way to other HUB site // 10min</t>
  </si>
  <si>
    <t>PCM-20251115-00001878</t>
  </si>
  <si>
    <t>Critical</t>
  </si>
  <si>
    <t>ETA 60min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</si>
  <si>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</si>
  <si>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</si>
  <si>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</si>
  <si>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</si>
  <si>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</si>
  <si>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</si>
  <si>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</si>
  <si>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</si>
  <si>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</si>
  <si>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</si>
  <si>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</si>
  <si>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</si>
  <si>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</si>
  <si>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</si>
  <si>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</si>
  <si>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</si>
  <si>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</si>
  <si>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</si>
  <si>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</si>
  <si>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</si>
  <si>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</si>
  <si>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</si>
  <si>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</si>
  <si>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</si>
  <si>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</si>
  <si>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</si>
  <si>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</si>
  <si>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</si>
  <si>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</si>
  <si>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</si>
  <si>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</si>
  <si>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</si>
  <si>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</si>
  <si>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</si>
  <si>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</si>
  <si>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</si>
  <si>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</si>
  <si>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</si>
  <si>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</si>
  <si>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</si>
  <si>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</si>
  <si>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</si>
  <si>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</si>
  <si>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</si>
  <si>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</si>
  <si>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</si>
  <si>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</si>
  <si>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</si>
  <si>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</si>
  <si>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</si>
  <si>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</si>
  <si>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</si>
  <si>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</si>
  <si>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</si>
  <si>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</si>
  <si>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</si>
  <si>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</si>
  <si>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</si>
  <si>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</si>
  <si>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</si>
  <si>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</si>
  <si>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</si>
  <si>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</si>
  <si>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</si>
  <si>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</si>
  <si>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</si>
  <si>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</si>
  <si>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</si>
  <si>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</si>
  <si>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</si>
  <si>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</si>
  <si>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</si>
  <si>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</si>
  <si>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</si>
  <si>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</si>
  <si>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</si>
  <si>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</si>
  <si>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</si>
  <si>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</si>
  <si>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</si>
  <si>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</si>
  <si>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</si>
  <si>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</si>
  <si>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</si>
  <si>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PCM-20251115-00001999</t>
  </si>
  <si>
    <t xml:space="preserve">2025-11-15 15:42:36
</t>
  </si>
  <si>
    <t xml:space="preserve">30 KM </t>
  </si>
  <si>
    <t xml:space="preserve"> PCM-20250215-00000830 </t>
  </si>
  <si>
    <t>LTE site still down and  site located in aramco area access issue need special permission</t>
  </si>
  <si>
    <t>PCM-20251115-00001344</t>
  </si>
  <si>
    <t>jed0581</t>
  </si>
  <si>
    <t xml:space="preserve"> site has access issue as located sultan palace and accessible during working hours and days. power issue, palace maintenance team working to fix issue</t>
  </si>
  <si>
    <t>PCM-20251115-00001785</t>
  </si>
  <si>
    <t xml:space="preserve">access issue as site  Located at seaport accessible during working hours and days </t>
  </si>
  <si>
    <t>no pcm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</si>
  <si>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</si>
  <si>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</si>
  <si>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</si>
  <si>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</si>
  <si>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</si>
  <si>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</si>
  <si>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</si>
  <si>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</si>
  <si>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TT-20251111-02035</t>
  </si>
  <si>
    <t>Access issue: Safa palace site and no access in weekend. team will check by tomorrow morning</t>
  </si>
  <si>
    <t xml:space="preserve">NO PCM </t>
  </si>
  <si>
    <t xml:space="preserve">Underground cable issue </t>
  </si>
  <si>
    <t>No power and no access to connect PG</t>
  </si>
  <si>
    <t>PCM-20251115-00001819</t>
  </si>
  <si>
    <t xml:space="preserve">will check after MHL0123 // ETA 110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</si>
</sst>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 totalsRowShown="0" headerRowDxfId="174" dataDxfId="173" headerRowBorderDxfId="171" tableBorderDxfId="172" totalsRowBorderDxfId="170">
  <autoFilter ref="A1:L1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 totalsRowShown="0" headerRowDxfId="157" dataDxfId="156" headerRowBorderDxfId="154" tableBorderDxfId="155" totalsRowBorderDxfId="153">
  <autoFilter ref="A1:CJ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9" totalsRowShown="0" headerRowDxfId="48" dataDxfId="47" headerRowBorderDxfId="45" tableBorderDxfId="46" totalsRowBorderDxfId="44">
  <autoFilter ref="A1:L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0" totalsRowShown="0" headerRowDxfId="31" dataDxfId="30" headerRowBorderDxfId="28" tableBorderDxfId="29">
  <autoFilter ref="A1:L19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13" totalsRowShown="0" headerRowDxfId="15" dataDxfId="14" headerRowBorderDxfId="12" tableBorderDxfId="13">
  <autoFilter ref="A1:L11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0"/>
  <sheetViews>
    <sheetView workbookViewId="0">
      <selection activeCell="K6" sqref="K6"/>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313.72554247685184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4</v>
      </c>
      <c r="D3" s="109" t="s">
        <v>21444</v>
      </c>
      <c r="E3" s="63" t="s">
        <v>39021</v>
      </c>
      <c r="F3" s="111"/>
      <c r="G3" s="112">
        <f t="shared" ref="G3:G10" ca="1" si="0">IFERROR(NOW()-F3,"")</f>
        <v>45976.673968402778</v>
      </c>
      <c r="H3" s="111">
        <v>45976.421377314815</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4</v>
      </c>
      <c r="D4" s="109" t="s">
        <v>13874</v>
      </c>
      <c r="E4" s="110" t="s">
        <v>39026</v>
      </c>
      <c r="F4" s="111">
        <v>45976.615057870367</v>
      </c>
      <c r="G4" s="112">
        <f t="shared" ca="1" si="0"/>
        <v>5.8910532410664018E-2</v>
      </c>
      <c r="H4" s="111">
        <v>45976.608738425923</v>
      </c>
      <c r="I4" s="109" t="str">
        <f>IFERROR(VLOOKUP(D4,DB!A:F,6,0),"")</f>
        <v>SCECO</v>
      </c>
      <c r="J4" s="109" t="str">
        <f>IFERROR(VLOOKUP(D4,DB!A:G,7,0),"")</f>
        <v>Vandalized</v>
      </c>
      <c r="K4" s="113" t="s">
        <v>39027</v>
      </c>
      <c r="L4" s="114" t="str">
        <f>IFERROR(VLOOKUP(D4,DB!A:I,9,0),"")</f>
        <v>Latis</v>
      </c>
    </row>
    <row r="5" spans="1:15" ht="15" customHeight="1">
      <c r="A5" s="108"/>
      <c r="B5" s="109" t="str">
        <f>IFERROR(VLOOKUP(D5,DB!A:K,11,0),"")</f>
        <v/>
      </c>
      <c r="C5" s="109"/>
      <c r="D5" s="109"/>
      <c r="E5" s="110"/>
      <c r="F5" s="111"/>
      <c r="G5" s="112">
        <f t="shared" ca="1" si="0"/>
        <v>45976.673968402778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45976.673968402778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45976.673968402778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45976.673968402778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45976.673968402778</v>
      </c>
      <c r="H9" s="111"/>
      <c r="I9" s="109" t="str">
        <f>IFERROR(VLOOKUP(D9,DB!A:F,6,0),"")</f>
        <v/>
      </c>
      <c r="J9" s="109" t="str">
        <f>IFERROR(VLOOKUP(D9,DB!A:G,7,0),"")</f>
        <v/>
      </c>
      <c r="K9" s="113"/>
      <c r="L9" s="114" t="str">
        <f>IFERROR(VLOOKUP(D9,DB!A:I,9,0),"")</f>
        <v/>
      </c>
    </row>
    <row r="10" spans="1:15" ht="15" customHeight="1">
      <c r="A10" s="117"/>
      <c r="B10" s="118" t="str">
        <f>IFERROR(VLOOKUP(D10,DB!A:K,11,0),"")</f>
        <v/>
      </c>
      <c r="C10" s="118"/>
      <c r="D10" s="118"/>
      <c r="E10" s="119"/>
      <c r="F10" s="120"/>
      <c r="G10" s="121">
        <f t="shared" ca="1" si="0"/>
        <v>45976.673968402778</v>
      </c>
      <c r="H10" s="120"/>
      <c r="I10" s="118" t="str">
        <f>IFERROR(VLOOKUP(D10,DB!A:F,6,0),"")</f>
        <v/>
      </c>
      <c r="J10" s="118" t="str">
        <f>IFERROR(VLOOKUP(D10,DB!A:G,7,0),"")</f>
        <v/>
      </c>
      <c r="K10" s="122"/>
      <c r="L10" s="123" t="str">
        <f>IFERROR(VLOOKUP(D10,DB!A:I,9,0),"")</f>
        <v/>
      </c>
    </row>
    <row r="11" spans="1:15" ht="15" customHeight="1">
      <c r="A11" s="150"/>
      <c r="B11" s="151" t="str">
        <f>IFERROR(VLOOKUP(D11,DB!A:K,11,0),"")</f>
        <v/>
      </c>
      <c r="C11" s="151"/>
      <c r="D11" s="151"/>
      <c r="E11" s="152"/>
      <c r="F11" s="149"/>
      <c r="G11" s="153">
        <f ca="1">IFERROR(NOW()-F11,"")</f>
        <v>45976.673968402778</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45976.673968402778</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45976.673968402778</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45976.673968402778</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45976.673968402778</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45976.673968402778</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45976.673968402778</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45976.673968402778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45976.673968402778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45976.673968402778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45976.673968402778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45976.673968402778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45976.673968402778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45976.673968402778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45976.673968402778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45976.673968402778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45976.673968402778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45976.673968402778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45976.673968402778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45976.673968402778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45976.673968402778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45976.673968402778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45976.673968402778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45976.673968402778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45976.673968402778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45976.673968402778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45976.673968402778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45976.673968402778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45976.673968402778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45976.673968402778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45976.673968402778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45976.673968402778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45976.673968402778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45976.673968402778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45976.673968402778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45976.673968402778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45976.673968402778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45976.673968402778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45976.673968402778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45976.673968402778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45976.673968402778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45976.673968402778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45976.673968402778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45976.673968402778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45976.673968402778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45976.673968402778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45976.673968402778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45976.673968402778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45976.673968402778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45976.673968402778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45976.673968402778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45976.673968402778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45976.673968402778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45976.673968402778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45976.673968402778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45976.673968402778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45976.673968402778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45976.673968402778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45976.673968402778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45976.673968402778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45976.673968402778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45976.673968402778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45976.673968402778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45976.673968402778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45976.673968402778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45976.673968402778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45976.673968402778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45976.673968402778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45976.673968402778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45976.673968402778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45976.673968402778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45976.673968402778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45976.673968402778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45976.673968402778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45976.673968402778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45976.673968402778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45976.673968402778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45976.673968402778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45976.673968402778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45976.673968402778</v>
      </c>
      <c r="H90" s="149"/>
      <c r="I90" s="151" t="str">
        <f>IFERROR(VLOOKUP(D90,DB!A:F,6,0),"")</f>
        <v/>
      </c>
      <c r="J90" s="151" t="str">
        <f>IFERROR(VLOOKUP(D90,DB!A:G,7,0),"")</f>
        <v/>
      </c>
      <c r="K90" s="154"/>
      <c r="L90" s="155" t="str">
        <f>IFERROR(VLOOKUP(D90,DB!A:I,9,0),"")</f>
        <v/>
      </c>
    </row>
  </sheetData>
  <customSheetViews>
    <customSheetView guid="{F6042A99-DD27-4453-835D-0834D95730CC}" filter="1" showAutoFilter="1">
      <pageMargins left="0" right="0" top="0" bottom="0" header="0" footer="0"/>
      <autoFilter ref="B1:M1" xr:uid="{D5C1BFBF-D4DE-48A8-AC68-7E2F6B420EA5}"/>
    </customSheetView>
  </customSheetViews>
  <dataValidations count="2">
    <dataValidation allowBlank="1" showInputMessage="1" showErrorMessage="1" sqref="E1" xr:uid="{5DBA255D-CDD9-49FB-AD3C-AF70AB4EE696}"/>
    <dataValidation type="list" allowBlank="1" showInputMessage="1" showErrorMessage="1" sqref="E2:E9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
  <sheetViews>
    <sheetView workbookViewId="0">
      <selection activeCell="A4" sqref="A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39028</v>
      </c>
      <c r="N1" s="88" t="s">
        <v>39029</v>
      </c>
      <c r="O1" s="88" t="s">
        <v>39030</v>
      </c>
      <c r="P1" s="88" t="s">
        <v>39031</v>
      </c>
      <c r="Q1" s="88" t="s">
        <v>39032</v>
      </c>
      <c r="R1" s="88" t="s">
        <v>39033</v>
      </c>
      <c r="S1" s="88" t="s">
        <v>39034</v>
      </c>
      <c r="T1" s="88" t="s">
        <v>39035</v>
      </c>
      <c r="U1" s="88" t="s">
        <v>39036</v>
      </c>
      <c r="V1" s="88" t="s">
        <v>39037</v>
      </c>
      <c r="W1" s="88" t="s">
        <v>39038</v>
      </c>
      <c r="X1" s="88" t="s">
        <v>39039</v>
      </c>
      <c r="Y1" s="88" t="s">
        <v>39040</v>
      </c>
      <c r="Z1" s="88" t="s">
        <v>39041</v>
      </c>
      <c r="AA1" s="88" t="s">
        <v>39042</v>
      </c>
      <c r="AB1" s="88" t="s">
        <v>39043</v>
      </c>
      <c r="AC1" s="88" t="s">
        <v>39044</v>
      </c>
      <c r="AD1" s="88" t="s">
        <v>39045</v>
      </c>
      <c r="AE1" s="88" t="s">
        <v>39046</v>
      </c>
      <c r="AF1" s="88" t="s">
        <v>39047</v>
      </c>
      <c r="AG1" s="88" t="s">
        <v>39048</v>
      </c>
      <c r="AH1" s="88" t="s">
        <v>39049</v>
      </c>
      <c r="AI1" s="88" t="s">
        <v>39050</v>
      </c>
      <c r="AJ1" s="88" t="s">
        <v>39051</v>
      </c>
      <c r="AK1" s="88" t="s">
        <v>39052</v>
      </c>
      <c r="AL1" s="88" t="s">
        <v>39053</v>
      </c>
      <c r="AM1" s="88" t="s">
        <v>39054</v>
      </c>
      <c r="AN1" s="88" t="s">
        <v>39055</v>
      </c>
      <c r="AO1" s="88" t="s">
        <v>39056</v>
      </c>
      <c r="AP1" s="88" t="s">
        <v>39057</v>
      </c>
      <c r="AQ1" s="88" t="s">
        <v>39058</v>
      </c>
      <c r="AR1" s="88" t="s">
        <v>39059</v>
      </c>
      <c r="AS1" s="88" t="s">
        <v>39060</v>
      </c>
      <c r="AT1" s="88" t="s">
        <v>39061</v>
      </c>
      <c r="AU1" s="88" t="s">
        <v>39062</v>
      </c>
      <c r="AV1" s="88" t="s">
        <v>39063</v>
      </c>
      <c r="AW1" s="88" t="s">
        <v>39064</v>
      </c>
      <c r="AX1" s="88" t="s">
        <v>39065</v>
      </c>
      <c r="AY1" s="88" t="s">
        <v>39066</v>
      </c>
      <c r="AZ1" s="88" t="s">
        <v>39067</v>
      </c>
      <c r="BA1" s="88" t="s">
        <v>39068</v>
      </c>
      <c r="BB1" s="88" t="s">
        <v>39069</v>
      </c>
      <c r="BC1" s="88" t="s">
        <v>39070</v>
      </c>
      <c r="BD1" s="88" t="s">
        <v>39071</v>
      </c>
      <c r="BE1" s="88" t="s">
        <v>39072</v>
      </c>
      <c r="BF1" s="88" t="s">
        <v>39073</v>
      </c>
      <c r="BG1" s="88" t="s">
        <v>39074</v>
      </c>
      <c r="BH1" s="88" t="s">
        <v>39075</v>
      </c>
      <c r="BI1" s="88" t="s">
        <v>39076</v>
      </c>
      <c r="BJ1" s="88" t="s">
        <v>39077</v>
      </c>
      <c r="BK1" s="88" t="s">
        <v>39078</v>
      </c>
      <c r="BL1" s="88" t="s">
        <v>39079</v>
      </c>
      <c r="BM1" s="88" t="s">
        <v>39080</v>
      </c>
      <c r="BN1" s="88" t="s">
        <v>39081</v>
      </c>
      <c r="BO1" s="88" t="s">
        <v>39082</v>
      </c>
      <c r="BP1" s="88" t="s">
        <v>39083</v>
      </c>
      <c r="BQ1" s="88" t="s">
        <v>39084</v>
      </c>
      <c r="BR1" s="88" t="s">
        <v>39085</v>
      </c>
      <c r="BS1" s="88" t="s">
        <v>39086</v>
      </c>
      <c r="BT1" s="88" t="s">
        <v>39087</v>
      </c>
      <c r="BU1" s="88" t="s">
        <v>39088</v>
      </c>
      <c r="BV1" s="88" t="s">
        <v>39089</v>
      </c>
      <c r="BW1" s="88" t="s">
        <v>39090</v>
      </c>
      <c r="BX1" s="88" t="s">
        <v>39091</v>
      </c>
      <c r="BY1" s="88" t="s">
        <v>39092</v>
      </c>
      <c r="BZ1" s="88" t="s">
        <v>39093</v>
      </c>
      <c r="CA1" s="88" t="s">
        <v>39094</v>
      </c>
      <c r="CB1" s="88" t="s">
        <v>39095</v>
      </c>
      <c r="CC1" s="88" t="s">
        <v>39096</v>
      </c>
      <c r="CD1" s="88" t="s">
        <v>39097</v>
      </c>
      <c r="CE1" s="88" t="s">
        <v>39098</v>
      </c>
      <c r="CF1" s="88" t="s">
        <v>39099</v>
      </c>
      <c r="CG1" s="88" t="s">
        <v>39100</v>
      </c>
      <c r="CH1" s="88" t="s">
        <v>39101</v>
      </c>
      <c r="CI1" s="88" t="s">
        <v>39102</v>
      </c>
      <c r="CJ1" s="88" t="s">
        <v>39103</v>
      </c>
    </row>
    <row r="2" spans="1:88" s="68" customFormat="1" ht="31.5" customHeight="1">
      <c r="A2" s="61" t="s">
        <v>39104</v>
      </c>
      <c r="B2" s="61" t="s">
        <v>27</v>
      </c>
      <c r="C2" s="61">
        <v>1</v>
      </c>
      <c r="D2" s="61" t="s">
        <v>19542</v>
      </c>
      <c r="E2" s="85" t="s">
        <v>39026</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151.67413043981651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39110</v>
      </c>
      <c r="E4" s="103" t="s">
        <v>39021</v>
      </c>
      <c r="F4" s="156">
        <v>45976.436342592591</v>
      </c>
      <c r="G4" s="105">
        <f ca="1">IFERROR(NOW()-F4,"-")</f>
        <v>0.2376258101867279</v>
      </c>
      <c r="H4" s="104">
        <v>45976.440057870372</v>
      </c>
      <c r="I4" s="18" t="str">
        <f>IFERROR(VLOOKUP(D4,DB!A:F,6,0),"")</f>
        <v>SCECO</v>
      </c>
      <c r="J4" s="18" t="str">
        <f>IFERROR(VLOOKUP(D4,DB!A:G,7,0),"")</f>
        <v>Dead</v>
      </c>
      <c r="K4" s="19" t="s">
        <v>39111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39112</v>
      </c>
      <c r="B5" s="18" t="str">
        <f>IFERROR(VLOOKUP(D5,DB!A:K,11,0),"")</f>
        <v>R2</v>
      </c>
      <c r="C5" s="18">
        <v>2</v>
      </c>
      <c r="D5" s="18" t="s">
        <v>11945</v>
      </c>
      <c r="E5" s="103" t="s">
        <v>39026</v>
      </c>
      <c r="F5" s="104">
        <v>45976.661874999998</v>
      </c>
      <c r="G5" s="105">
        <f ca="1">IFERROR(NOW()-F5,"-")</f>
        <v>1.2093402780010365E-2</v>
      </c>
      <c r="H5" s="156" t="s">
        <v>39113</v>
      </c>
      <c r="I5" s="18" t="str">
        <f>IFERROR(VLOOKUP(D5,DB!A:F,6,0),"")</f>
        <v>SCECO</v>
      </c>
      <c r="J5" s="18" t="str">
        <f>IFERROR(VLOOKUP(D5,DB!A:G,7,0),"")</f>
        <v>Vandalized</v>
      </c>
      <c r="K5" s="19" t="s">
        <v>39114</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45976.673968402778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45976.673968402778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45976.673968402778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45976.673968402778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45976.673968402778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45976.673968402778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45976.673968402778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45976.673968402778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45976.673968402778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45976.673968402778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45976.673968402778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45976.673968402778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45976.673968402778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45976.673968402778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45976.673968402778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45976.673968402778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45976.673968402778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45976.673968402778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45976.673968402778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45976.673968402778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45976.673968402778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45976.673968402778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45976.673968402778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27"/>
      <c r="B29" s="128" t="str">
        <f>IFERROR(VLOOKUP(D29,DB!A:K,11,0),"")</f>
        <v/>
      </c>
      <c r="C29" s="128"/>
      <c r="D29" s="128"/>
      <c r="E29" s="129"/>
      <c r="F29" s="130"/>
      <c r="G29" s="131">
        <f ca="1">IFERROR(NOW()-F29,"-")</f>
        <v>45976.673968402778</v>
      </c>
      <c r="H29" s="130"/>
      <c r="I29" s="128" t="str">
        <f>IFERROR(VLOOKUP(D29,DB!A:F,6,0),"")</f>
        <v/>
      </c>
      <c r="J29" s="128" t="str">
        <f>IFERROR(VLOOKUP(D29,DB!A:G,7,0),"")</f>
        <v/>
      </c>
      <c r="K29" s="132"/>
      <c r="L29" s="128" t="str">
        <f>IFERROR(VLOOKUP(D29,DB!A:I,9,0),"")</f>
        <v/>
      </c>
      <c r="M29" s="128"/>
      <c r="N29" s="128"/>
      <c r="O29" s="128"/>
      <c r="P29" s="128"/>
      <c r="Q29" s="128"/>
      <c r="R29" s="128"/>
      <c r="S29" s="128"/>
      <c r="T29" s="128"/>
      <c r="U29" s="128"/>
      <c r="V29" s="128"/>
      <c r="W29" s="128"/>
      <c r="X29" s="128"/>
      <c r="Y29" s="128"/>
      <c r="Z29" s="128"/>
      <c r="AA29" s="128"/>
      <c r="AB29" s="128"/>
      <c r="AC29" s="128"/>
      <c r="AD29" s="128"/>
      <c r="AE29" s="128"/>
      <c r="AF29" s="128"/>
      <c r="AG29" s="128"/>
      <c r="AH29" s="128"/>
      <c r="AI29" s="128"/>
      <c r="AJ29" s="128"/>
      <c r="AK29" s="128"/>
      <c r="AL29" s="128"/>
      <c r="AM29" s="128"/>
      <c r="AN29" s="128"/>
      <c r="AO29" s="128"/>
      <c r="AP29" s="128"/>
      <c r="AQ29" s="128"/>
      <c r="AR29" s="128"/>
      <c r="AS29" s="128"/>
      <c r="AT29" s="128"/>
      <c r="AU29" s="128"/>
      <c r="AV29" s="128"/>
      <c r="AW29" s="128"/>
      <c r="AX29" s="128"/>
      <c r="AY29" s="128"/>
      <c r="AZ29" s="128"/>
      <c r="BA29" s="128"/>
      <c r="BB29" s="128"/>
      <c r="BC29" s="128"/>
      <c r="BD29" s="128"/>
      <c r="BE29" s="128"/>
      <c r="BF29" s="128"/>
      <c r="BG29" s="128"/>
      <c r="BH29" s="128"/>
      <c r="BI29" s="128"/>
      <c r="BJ29" s="128"/>
      <c r="BK29" s="128"/>
      <c r="BL29" s="128"/>
      <c r="BM29" s="128"/>
      <c r="BN29" s="128"/>
      <c r="BO29" s="128"/>
      <c r="BP29" s="128"/>
      <c r="BQ29" s="128"/>
      <c r="BR29" s="128"/>
      <c r="BS29" s="128"/>
      <c r="BT29" s="128"/>
      <c r="BU29" s="128"/>
      <c r="BV29" s="128"/>
      <c r="BW29" s="128"/>
      <c r="BX29" s="128"/>
      <c r="BY29" s="128"/>
      <c r="BZ29" s="128"/>
      <c r="CA29" s="128"/>
      <c r="CB29" s="128"/>
      <c r="CC29" s="128"/>
      <c r="CD29" s="128"/>
      <c r="CE29" s="128"/>
      <c r="CF29" s="128"/>
      <c r="CG29" s="128"/>
      <c r="CH29" s="128"/>
      <c r="CI29" s="128"/>
      <c r="CJ29" s="133"/>
    </row>
  </sheetData>
  <dataValidations count="2">
    <dataValidation allowBlank="1" showInputMessage="1" showErrorMessage="1" sqref="E1" xr:uid="{4D935161-CDD3-4592-B877-3FB59C99E142}"/>
    <dataValidation type="list" allowBlank="1" showInputMessage="1" showErrorMessage="1" sqref="E3:E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45976.673968402778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45976.673968402778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45976.673968402778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45976.673968402778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45976.673968402778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45976.673968402778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45976.673968402778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45976.673968402778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45976.673968402778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45976.673968402778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45976.673968402778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45976.673968402778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45976.673968402778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45976.673968402778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45976.673968402778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45976.673968402778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45976.673968402778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45976.673968402778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45976.673968402778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45976.673968402778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45976.673968402778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45976.673968402778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45976.673968402778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45976.673968402778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45976.673968402778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45976.673968402778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45976.673968402778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45976.673968402778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45976.673968402778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45976.673968402778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45976.673968402778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45976.673968402778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45976.673968402778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45976.673968402778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45976.673968402778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45976.673968402778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45976.673968402778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45976.673968402778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45976.673968402778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45976.673968402778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45976.673968402778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45976.673968402778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45976.673968402778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45976.673968402778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45976.673968402778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45976.673968402778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45976.673968402778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45976.673968402778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45976.673968402778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45976.673968402778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45976.673968402778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45976.673968402778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45976.673968402778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45976.673968402778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45976.673968402778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45976.673968402778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45976.673968402778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45976.673968402778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45976.673968402778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45976.673968402778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45976.673968402778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45976.673968402778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45976.673968402778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45976.673968402778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45976.673968402778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45976.673968402778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45976.673968402778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45976.673968402778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45976.673968402778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45976.673968402778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45976.673968402778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45976.673968402778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45976.673968402778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45976.673968402778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45976.673968402778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45976.673968402778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45976.673968402778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45976.673968402778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45976.673968402778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45976.673968402778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45976.673968402778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45976.673968402778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45976.673968402778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45976.673968402778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45976.673968402778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45976.673968402778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45976.673968402778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45976.673968402778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45976.673968402778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45976.673968402778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45976.673968402778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45976.673968402778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45976.673968402778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45976.673968402778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45976.673968402778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45976.673968402778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45976.673968402778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45976.673968402778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45976.673968402778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45976.673968402778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45976.673968402778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45976.673968402778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45976.673968402778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45976.673968402778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45976.673968402778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45976.673968402778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45976.673968402778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45976.673968402778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45976.673968402778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45976.673968402778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45976.673968402778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45976.673968402778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45976.673968402778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45976.673968402778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45976.673968402778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45976.673968402778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45976.673968402778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45976.673968402778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45976.673968402778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45976.673968402778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45976.673968402778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45976.673968402778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45976.673968402778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45976.673968402778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45976.673968402778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45976.673968402778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45976.673968402778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45976.673968402778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45976.673968402778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45976.673968402778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45976.673968402778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45976.673968402778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45976.673968402778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45976.673968402778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45976.673968402778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45976.673968402778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45976.673968402778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45976.673968402778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45976.673968402778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45976.673968402778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45976.673968402778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45976.673968402778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45976.673968402778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45976.673968402778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45976.673968402778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45976.673968402778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45976.673968402778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45976.673968402778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45976.673968402778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45976.673968402778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45976.673968402778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45976.673968402778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45976.673968402778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45976.673968402778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45976.673968402778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45976.673968402778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45976.673968402778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45976.673968402778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45976.673968402778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45976.673968402778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45976.673968402778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45976.673968402778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45976.673968402778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45976.673968402778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45976.673968402778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45976.673968402778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45976.673968402778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45976.673968402778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45976.673968402778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45976.673968402778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45976.673968402778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45976.673968402778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45976.673968402778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45976.673968402778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45976.673968402778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45976.673968402778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45976.673968402778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45976.673968402778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45976.673968402778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45976.673968402778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45976.673968402778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45976.673968402778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45976.673968402778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45976.673968402778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45976.673968402778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45976.673968402778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45976.673968402778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45976.673968402778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45976.673968402778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45976.673968402778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45976.673968402778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45976.673968402778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45976.673968402778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45976.673968402778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45976.673968402778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45976.673968402778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45976.673968402778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45976.673968402778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45976.673968402778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45976.673968402778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45976.673968402778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45976.673968402778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45976.673968402778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45976.673968402778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45976.673968402778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45976.673968402778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45976.673968402778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45976.673968402778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45976.673968402778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45976.673968402778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45976.673968402778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45976.673968402778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45976.673968402778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45976.673968402778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45976.673968402778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45976.673968402778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45976.673968402778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45976.673968402778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45976.673968402778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45976.673968402778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45976.673968402778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45976.673968402778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45976.673968402778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45976.673968402778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45976.673968402778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45976.673968402778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45976.673968402778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45976.673968402778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45976.673968402778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45976.673968402778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45976.673968402778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45976.673968402778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45976.673968402778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45976.673968402778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45976.673968402778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45976.673968402778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45976.673968402778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45976.673968402778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45976.673968402778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45976.673968402778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45976.673968402778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45976.673968402778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45976.673968402778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45976.673968402778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45976.673968402778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45976.673968402778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45976.673968402778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45976.673968402778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45976.673968402778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45976.673968402778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45976.673968402778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45976.673968402778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45976.673968402778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45976.673968402778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45976.673968402778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45976.673968402778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45976.673968402778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45976.673968402778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45976.673968402778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45976.673968402778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45976.673968402778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45976.673968402778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45976.673968402778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45976.673968402778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45976.673968402778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45976.673968402778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45976.673968402778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45976.673968402778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45976.673968402778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45976.673968402778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45976.673968402778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45976.673968402778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45976.673968402778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45976.673968402778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45976.673968402778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45976.673968402778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45976.673968402778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45976.673968402778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45976.673968402778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45976.673968402778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45976.673968402778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45976.673968402778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45976.673968402778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45976.673968402778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45976.673968402778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45976.673968402778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45976.673968402778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45976.673968402778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45976.673968402778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45976.673968402778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45976.673968402778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45976.673968402778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45976.673968402778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45976.673968402778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45976.673968402778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45976.673968402778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45976.673968402778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45976.673968402778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45976.673968402778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45976.673968402778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45976.673968402778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45976.673968402778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45976.673968402778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45976.673968402778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45976.673968402778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45976.673968402778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45976.673968402778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45976.673968402778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45976.673968402778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45976.673968402778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45976.673968402778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45976.673968402778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45976.673968402778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45976.673968402778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45976.673968402778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45976.673968402778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45976.673968402778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45976.673968402778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45976.673968402778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45976.673968402778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45976.673968402778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45976.673968402778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45976.673968402778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45976.673968402778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45976.673968402778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45976.673968402778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45976.673968402778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45976.673968402778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45976.673968402778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45976.673968402778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45976.673968402778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45976.673968402778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45976.673968402778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45976.673968402778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45976.673968402778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45976.673968402778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45976.673968402778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45976.673968402778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45976.673968402778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45976.673968402778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45976.673968402778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45976.673968402778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45976.673968402778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45976.673968402778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45976.673968402778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45976.673968402778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45976.673968402778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45976.673968402778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45976.673968402778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45976.673968402778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45976.673968402778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45976.673968402778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45976.673968402778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45976.673968402778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45976.673968402778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45976.673968402778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45976.673968402778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45976.673968402778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45976.673968402778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45976.673968402778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45976.673968402778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45976.673968402778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45976.673968402778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45976.673968402778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45976.673968402778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45976.673968402778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45976.673968402778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45976.673968402778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45976.673968402778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45976.673968402778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45976.673968402778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45976.673968402778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45976.673968402778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45976.673968402778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45976.673968402778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45976.673968402778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45976.673968402778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45976.673968402778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45976.673968402778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45976.673968402778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45976.673968402778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45976.673968402778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45976.673968402778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45976.673968402778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45976.673968402778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45976.673968402778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45976.673968402778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45976.673968402778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45976.673968402778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45976.673968402778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45976.673968402778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45976.673968402778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45976.673968402778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45976.673968402778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45976.673968402778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45976.673968402778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45976.673968402778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45976.673968402778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45976.673968402778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45976.673968402778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45976.673968402778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45976.673968402778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45976.673968402778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45976.673968402778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45976.673968402778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45976.673968402778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45976.673968402778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45976.673968402778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45976.673968402778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45976.673968402778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45976.673968402778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45976.673968402778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45976.673968402778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45976.673968402778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45976.673968402778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45976.673968402778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45976.673968402778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45976.673968402778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45976.673968402778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45976.673968402778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45976.673968402778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45976.673968402778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45976.673968402778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45976.673968402778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45976.673968402778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45976.673968402778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45976.673968402778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45976.673968402778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45976.673968402778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45976.673968402778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45976.673968402778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45976.673968402778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45976.673968402778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45976.673968402778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45976.673968402778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45976.673968402778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45976.673968402778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45976.673968402778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45976.673968402778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45976.673968402778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45976.673968402778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45976.673968402778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45976.673968402778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45976.673968402778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45976.673968402778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45976.673968402778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45976.673968402778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45976.673968402778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45976.673968402778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45976.673968402778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45976.673968402778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45976.673968402778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45976.673968402778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45976.673968402778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45976.673968402778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45976.673968402778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45976.673968402778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45976.673968402778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45976.673968402778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45976.673968402778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45976.673968402778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45976.673968402778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45976.673968402778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45976.673968402778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45976.673968402778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45976.673968402778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45976.673968402778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45976.673968402778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45976.673968402778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45976.673968402778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45976.673968402778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45976.673968402778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45976.673968402778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45976.673968402778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45976.673968402778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45976.673968402778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45976.673968402778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45976.673968402778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45976.673968402778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45976.673968402778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45976.673968402778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45976.673968402778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45976.673968402778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45976.673968402778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45976.673968402778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45976.673968402778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45976.673968402778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45976.673968402778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45976.673968402778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45976.673968402778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45976.673968402778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45976.673968402778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45976.673968402778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45976.673968402778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45976.673968402778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45976.673968402778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45976.673968402778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45976.673968402778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45976.673968402778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45976.673968402778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45976.673968402778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45976.673968402778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45976.673968402778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45976.673968402778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45976.673968402778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45976.673968402778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45976.673968402778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45976.673968402778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45976.673968402778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45976.673968402778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45976.673968402778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45976.673968402778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45976.673968402778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45976.673968402778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45976.673968402778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45976.673968402778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45976.673968402778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45976.673968402778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45976.673968402778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45976.673968402778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45976.673968402778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45976.673968402778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45976.673968402778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45976.673968402778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45976.673968402778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45976.673968402778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45976.673968402778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45976.673968402778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45976.673968402778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45976.673968402778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45976.673968402778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45976.673968402778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45976.673968402778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45976.673968402778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45976.673968402778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45976.673968402778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45976.673968402778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45976.673968402778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45976.673968402778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45976.673968402778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45976.673968402778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45976.673968402778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45976.673968402778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45976.673968402778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45976.673968402778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45976.673968402778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45976.673968402778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45976.673968402778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45976.673968402778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45976.673968402778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45976.673968402778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45976.673968402778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45976.673968402778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45976.673968402778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45976.673968402778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45976.673968402778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45976.673968402778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45976.673968402778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45976.673968402778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45976.673968402778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45976.673968402778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45976.673968402778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45976.673968402778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45976.673968402778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45976.673968402778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45976.673968402778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45976.673968402778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45976.673968402778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45976.673968402778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45976.673968402778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45976.673968402778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45976.673968402778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45976.673968402778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45976.673968402778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45976.673968402778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45976.673968402778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45976.673968402778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45976.673968402778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45976.673968402778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45976.673968402778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45976.673968402778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45976.673968402778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45976.673968402778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45976.673968402778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45976.673968402778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45976.673968402778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45976.673968402778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45976.673968402778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45976.673968402778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45976.673968402778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45976.673968402778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45976.673968402778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45976.673968402778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45976.673968402778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45976.673968402778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45976.673968402778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45976.673968402778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45976.673968402778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45976.673968402778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45976.673968402778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45976.673968402778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45976.673968402778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45976.673968402778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45976.673968402778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45976.673968402778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45976.673968402778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45976.673968402778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45976.673968402778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45976.673968402778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45976.673968402778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45976.673968402778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45976.673968402778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45976.673968402778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45976.673968402778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45976.673968402778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45976.673968402778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45976.673968402778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45976.673968402778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45976.673968402778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45976.673968402778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45976.673968402778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45976.673968402778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45976.673968402778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45976.673968402778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45976.673968402778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45976.673968402778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45976.673968402778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45976.673968402778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45976.673968402778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45976.673968402778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45976.673968402778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45976.673968402778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45976.673968402778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45976.673968402778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45976.673968402778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45976.673968402778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45976.673968402778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45976.673968402778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45976.673968402778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45976.673968402778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45976.673968402778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45976.673968402778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45976.673968402778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45976.673968402778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45976.673968402778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45976.673968402778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45976.673968402778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45976.673968402778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45976.673968402778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45976.673968402778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45976.673968402778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45976.673968402778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45976.673968402778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45976.673968402778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45976.673968402778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45976.673968402778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45976.673968402778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45976.673968402778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45976.673968402778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45976.673968402778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45976.673968402778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45976.673968402778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45976.673968402778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45976.673968402778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45976.673968402778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45976.673968402778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45976.673968402778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45976.673968402778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45976.673968402778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45976.673968402778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45976.673968402778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45976.673968402778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45976.673968402778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45976.673968402778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45976.673968402778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45976.673968402778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45976.673968402778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45976.673968402778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45976.673968402778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45976.673968402778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45976.673968402778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45976.673968402778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45976.673968402778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45976.673968402778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45976.673968402778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45976.673968402778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45976.673968402778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45976.673968402778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45976.673968402778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45976.673968402778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45976.673968402778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45976.673968402778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45976.673968402778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45976.673968402778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45976.673968402778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45976.673968402778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45976.673968402778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45976.673968402778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45976.673968402778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45976.673968402778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45976.673968402778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45976.673968402778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45976.673968402778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45976.673968402778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45976.673968402778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45976.673968402778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45976.673968402778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45976.673968402778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45976.673968402778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45976.673968402778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45976.673968402778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45976.673968402778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45976.673968402778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45976.673968402778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45976.673968402778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45976.673968402778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45976.673968402778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45976.673968402778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45976.673968402778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45976.673968402778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45976.673968402778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45976.673968402778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45976.673968402778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45976.673968402778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45976.673968402778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45976.673968402778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45976.673968402778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45976.673968402778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45976.673968402778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45976.673968402778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45976.673968402778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45976.673968402778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45976.673968402778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45976.673968402778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45976.673968402778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45976.673968402778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45976.673968402778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45976.673968402778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45976.673968402778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45976.673968402778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45976.673968402778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45976.673968402778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45976.673968402778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45976.673968402778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45976.673968402778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45976.673968402778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45976.673968402778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45976.673968402778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45976.673968402778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45976.673968402778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45976.673968402778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45976.673968402778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45976.673968402778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45976.673968402778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45976.673968402778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45976.673968402778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45976.673968402778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45976.673968402778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45976.673968402778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45976.673968402778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45976.673968402778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45976.673968402778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45976.673968402778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45976.673968402778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45976.673968402778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45976.673968402778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45976.673968402778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45976.673968402778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45976.673968402778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45976.673968402778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45976.673968402778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45976.673968402778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45976.673968402778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45976.673968402778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45976.673968402778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45976.673968402778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45976.673968402778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45976.673968402778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45976.673968402778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45976.673968402778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45976.673968402778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45976.673968402778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45976.673968402778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45976.673968402778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45976.673968402778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45976.673968402778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45976.673968402778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45976.673968402778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45976.673968402778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45976.673968402778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45976.673968402778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45976.673968402778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45976.673968402778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45976.673968402778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45976.673968402778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45976.673968402778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45976.673968402778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45976.673968402778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45976.673968402778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45976.673968402778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45976.673968402778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45976.673968402778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45976.673968402778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45976.673968402778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45976.673968402778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45976.673968402778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45976.673968402778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45976.673968402778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45976.673968402778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45976.673968402778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45976.673968402778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45976.673968402778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45976.673968402778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45976.673968402778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45976.673968402778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45976.673968402778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45976.673968402778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45976.673968402778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45976.673968402778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45976.673968402778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45976.673968402778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45976.673968402778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45976.673968402778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45976.673968402778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45976.673968402778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45976.673968402778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45976.673968402778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45976.673968402778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45976.673968402778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45976.673968402778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45976.673968402778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45976.673968402778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45976.673968402778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45976.673968402778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45976.673968402778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45976.673968402778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45976.673968402778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45976.673968402778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45976.673968402778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45976.673968402778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45976.673968402778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45976.673968402778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45976.673968402778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45976.673968402778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45976.673968402778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45976.673968402778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45976.673968402778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45976.673968402778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45976.673968402778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45976.673968402778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45976.673968402778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45976.673968402778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45976.673968402778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45976.673968402778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45976.673968402778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45976.673968402778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45976.673968402778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45976.673968402778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45976.673968402778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45976.673968402778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45976.673968402778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45976.673968402778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45976.673968402778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45976.673968402778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45976.673968402778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45976.673968402778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45976.673968402778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45976.673968402778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45976.673968402778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45976.673968402778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45976.673968402778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45976.673968402778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45976.673968402778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45976.673968402778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45976.673968402778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45976.673968402778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45976.673968402778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45976.673968402778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45976.673968402778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45976.673968402778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45976.673968402778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45976.673968402778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45976.673968402778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45976.673968402778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45976.673968402778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45976.673968402778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45976.673968402778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45976.673968402778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45976.673968402778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45976.673968402778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45976.673968402778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45976.673968402778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45976.673968402778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45976.673968402778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45976.673968402778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45976.673968402778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45976.673968402778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45976.673968402778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45976.673968402778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45976.673968402778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45976.673968402778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45976.673968402778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45976.673968402778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45976.673968402778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45976.673968402778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45976.673968402778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45976.673968402778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45976.673968402778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45976.673968402778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45976.673968402778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45976.673968402778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45976.673968402778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45976.673968402778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45976.673968402778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45976.673968402778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45976.673968402778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45976.673968402778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45976.673968402778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45976.673968402778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45976.673968402778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45976.673968402778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45976.673968402778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45976.673968402778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45976.673968402778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45976.673968402778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45976.673968402778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45976.673968402778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45976.673968402778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45976.673968402778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45976.673968402778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45976.673968402778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45976.673968402778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45976.673968402778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45976.673968402778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45976.673968402778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45976.673968402778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45976.673968402778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45976.673968402778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45976.673968402778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45976.673968402778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45976.673968402778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45976.673968402778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45976.673968402778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45976.673968402778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45976.673968402778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45976.673968402778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45976.673968402778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45976.673968402778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45976.673968402778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45976.673968402778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45976.673968402778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45976.673968402778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45976.673968402778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45976.673968402778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45976.673968402778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45976.673968402778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45976.673968402778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45976.673968402778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45976.673968402778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45976.673968402778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45976.673968402778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45976.673968402778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45976.673968402778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45976.673968402778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45976.673968402778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45976.673968402778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45976.673968402778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45976.673968402778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45976.673968402778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45976.673968402778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45976.673968402778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45976.673968402778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45976.673968402778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45976.673968402778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45976.673968402778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45976.673968402778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45976.673968402778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45976.673968402778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45976.673968402778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45976.673968402778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45976.673968402778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45976.673968402778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45976.673968402778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45976.673968402778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45976.673968402778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45976.673968402778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45976.673968402778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45976.673968402778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45976.673968402778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45976.673968402778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45976.673968402778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45976.673968402778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45976.673968402778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45976.673968402778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45976.673968402778</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9"/>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39115</v>
      </c>
      <c r="B2" s="92" t="str">
        <f>IFERROR(VLOOKUP(D2,DB!A:K,11,0),"")</f>
        <v>R4</v>
      </c>
      <c r="C2" s="94">
        <v>1</v>
      </c>
      <c r="D2" s="92" t="s">
        <v>35092</v>
      </c>
      <c r="E2" s="95" t="s">
        <v>39021</v>
      </c>
      <c r="F2" s="96">
        <v>45703.480717592596</v>
      </c>
      <c r="G2" s="97">
        <f t="shared" ref="G2" ca="1" si="0">IFERROR(NOW()-F2,"")</f>
        <v>273.19325081018178</v>
      </c>
      <c r="H2" s="96">
        <v>45703.474768518521</v>
      </c>
      <c r="I2" s="96" t="str">
        <f>IFERROR(VLOOKUP(D2,DB!A:F,6,0),"")</f>
        <v>SCECO</v>
      </c>
      <c r="J2" s="96" t="str">
        <f>IFERROR(VLOOKUP(D2,DB!A:G,7,0),"")</f>
        <v>Dead</v>
      </c>
      <c r="K2" s="98" t="s">
        <v>39116</v>
      </c>
      <c r="L2" s="92" t="str">
        <f>IFERROR(VLOOKUP(D2,DB!A:I,9,0),"")</f>
        <v>Latis</v>
      </c>
    </row>
    <row r="3" spans="1:16" ht="28.5" customHeight="1">
      <c r="A3" s="135" t="s">
        <v>39117</v>
      </c>
      <c r="B3" s="135" t="str">
        <f>IFERROR(VLOOKUP(D3,DB!A:K,11,0),"")</f>
        <v>R4</v>
      </c>
      <c r="C3" s="94">
        <v>2</v>
      </c>
      <c r="D3" s="92" t="s">
        <v>39118</v>
      </c>
      <c r="E3" s="95" t="s">
        <v>39021</v>
      </c>
      <c r="F3" s="96">
        <v>45976.452013888891</v>
      </c>
      <c r="G3" s="97">
        <f ca="1">IFERROR(NOW()-F3,"")</f>
        <v>0.22195451388688525</v>
      </c>
      <c r="H3" s="96">
        <v>45976.444687499999</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34317</v>
      </c>
      <c r="E4" s="95" t="s">
        <v>39021</v>
      </c>
      <c r="F4" s="96">
        <v>45976.589108796295</v>
      </c>
      <c r="G4" s="97">
        <f ca="1">IFERROR(NOW()-F4,"")</f>
        <v>8.4859606482496019E-2</v>
      </c>
      <c r="H4" s="96">
        <v>45976.583136574074</v>
      </c>
      <c r="I4" s="135" t="str">
        <f>IFERROR(VLOOKUP(D4,DB!A:F,6,0),"")</f>
        <v>SCECO</v>
      </c>
      <c r="J4" s="135" t="str">
        <f>IFERROR(VLOOKUP(D4,DB!A:G,7,0),"")</f>
        <v>Dead</v>
      </c>
      <c r="K4" s="98" t="s">
        <v>39121</v>
      </c>
      <c r="L4" s="92" t="str">
        <f>IFERROR(VLOOKUP(D4,DB!A:I,9,0),"")</f>
        <v>Latis</v>
      </c>
    </row>
    <row r="5" spans="1:16" ht="15" customHeight="1">
      <c r="A5" s="135" t="s">
        <v>39122</v>
      </c>
      <c r="B5" s="135" t="str">
        <f>IFERROR(VLOOKUP(D5,DB!A:K,11,0),"")</f>
        <v>R4</v>
      </c>
      <c r="C5" s="94">
        <v>1</v>
      </c>
      <c r="D5" s="92" t="s">
        <v>30502</v>
      </c>
      <c r="E5" s="95" t="s">
        <v>39021</v>
      </c>
      <c r="F5" s="96"/>
      <c r="G5" s="97">
        <f ca="1">IFERROR(NOW()-F5,"")</f>
        <v>45976.673968402778</v>
      </c>
      <c r="H5" s="96">
        <v>45976.591122685182</v>
      </c>
      <c r="I5" s="135" t="str">
        <f>IFERROR(VLOOKUP(D5,DB!A:F,6,0),"")</f>
        <v>SCECO</v>
      </c>
      <c r="J5" s="135" t="str">
        <f>IFERROR(VLOOKUP(D5,DB!A:G,7,0),"")</f>
        <v>Dead+In progress</v>
      </c>
      <c r="K5" s="98"/>
      <c r="L5" s="92" t="str">
        <f>IFERROR(VLOOKUP(D5,DB!A:I,9,0),"")</f>
        <v>Latis</v>
      </c>
    </row>
    <row r="6" spans="1:16" ht="15" customHeight="1">
      <c r="A6" s="135"/>
      <c r="B6" s="135" t="str">
        <f>IFERROR(VLOOKUP(D6,DB!A:K,11,0),"")</f>
        <v/>
      </c>
      <c r="C6" s="94"/>
      <c r="D6" s="92"/>
      <c r="E6" s="95"/>
      <c r="F6" s="96"/>
      <c r="G6" s="97">
        <f ca="1">IFERROR(NOW()-F6,"")</f>
        <v>45976.673968402778</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45976.673968402778</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45976.673968402778</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45976.673968402778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45976.673968402778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45976.673968402778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45976.673968402778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45976.673968402778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45976.673968402778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45976.673968402778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45976.673968402778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157"/>
      <c r="E17" s="95"/>
      <c r="F17" s="96"/>
      <c r="G17" s="97">
        <f ca="1">IFERROR(NOW()-F17,"")</f>
        <v>45976.673968402778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45976.673968402778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45976.673968402778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45976.673968402778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45976.673968402778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45976.673968402778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45976.673968402778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45976.673968402778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45976.673968402778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45976.673968402778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45976.673968402778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45976.673968402778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45976.673968402778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45976.673968402778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45976.673968402778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45976.673968402778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45976.673968402778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45976.673968402778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45976.673968402778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45976.673968402778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45976.673968402778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45976.673968402778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45976.673968402778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45976.673968402778</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45976.673968402778</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45976.673968402778</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45976.673968402778</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45976.673968402778</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45976.673968402778</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45976.673968402778</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45976.673968402778</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45976.673968402778</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45976.673968402778</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45976.673968402778</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45976.673968402778</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45976.673968402778</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45976.673968402778</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45976.673968402778</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45976.673968402778</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45976.673968402778</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45976.673968402778</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45976.673968402778</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45976.673968402778</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45976.673968402778</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45976.673968402778</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45976.673968402778</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45976.673968402778</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45976.673968402778</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45976.673968402778</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45976.673968402778</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45976.673968402778</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45976.673968402778</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45976.673968402778</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45976.673968402778</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45976.673968402778</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45976.673968402778</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45976.673968402778</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45976.673968402778</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45976.673968402778</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45976.673968402778</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45976.673968402778</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45976.673968402778</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45976.673968402778</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45976.673968402778</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45976.673968402778</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45976.673968402778</v>
      </c>
      <c r="H82" s="96"/>
      <c r="I82" s="135" t="str">
        <f>IFERROR(VLOOKUP(D82,DB!A:F,6,0),"")</f>
        <v/>
      </c>
      <c r="J82" s="135" t="str">
        <f>IFERROR(VLOOKUP(D82,DB!A:G,7,0),"")</f>
        <v/>
      </c>
      <c r="K82" s="98"/>
      <c r="L82" s="92" t="str">
        <f>IFERROR(VLOOKUP(D82,DB!A:I,9,0),"")</f>
        <v/>
      </c>
    </row>
    <row r="83" spans="1:12" ht="15" customHeight="1">
      <c r="A83" s="135"/>
      <c r="B83" s="135" t="str">
        <f>IFERROR(VLOOKUP(D83,DB!A:K,11,0),"")</f>
        <v/>
      </c>
      <c r="C83" s="94"/>
      <c r="D83" s="92"/>
      <c r="E83" s="95"/>
      <c r="F83" s="96"/>
      <c r="G83" s="97">
        <f ca="1">IFERROR(NOW()-F83,"")</f>
        <v>45976.673968402778</v>
      </c>
      <c r="H83" s="96"/>
      <c r="I83" s="135" t="str">
        <f>IFERROR(VLOOKUP(D83,DB!A:F,6,0),"")</f>
        <v/>
      </c>
      <c r="J83" s="135" t="str">
        <f>IFERROR(VLOOKUP(D83,DB!A:G,7,0),"")</f>
        <v/>
      </c>
      <c r="K83" s="98"/>
      <c r="L83" s="92" t="str">
        <f>IFERROR(VLOOKUP(D83,DB!A:I,9,0),"")</f>
        <v/>
      </c>
    </row>
    <row r="84" spans="1:12" ht="15" customHeight="1">
      <c r="A84" s="135"/>
      <c r="B84" s="135" t="str">
        <f>IFERROR(VLOOKUP(D84,DB!A:K,11,0),"")</f>
        <v/>
      </c>
      <c r="C84" s="94"/>
      <c r="D84" s="92"/>
      <c r="E84" s="95"/>
      <c r="F84" s="96"/>
      <c r="G84" s="97">
        <f ca="1">IFERROR(NOW()-F84,"")</f>
        <v>45976.673968402778</v>
      </c>
      <c r="H84" s="96"/>
      <c r="I84" s="135" t="str">
        <f>IFERROR(VLOOKUP(D84,DB!A:F,6,0),"")</f>
        <v/>
      </c>
      <c r="J84" s="135" t="str">
        <f>IFERROR(VLOOKUP(D84,DB!A:G,7,0),"")</f>
        <v/>
      </c>
      <c r="K84" s="98"/>
      <c r="L84" s="92" t="str">
        <f>IFERROR(VLOOKUP(D84,DB!A:I,9,0),"")</f>
        <v/>
      </c>
    </row>
    <row r="85" spans="1:12" ht="15" customHeight="1">
      <c r="A85" s="135"/>
      <c r="B85" s="135" t="str">
        <f>IFERROR(VLOOKUP(D85,DB!A:K,11,0),"")</f>
        <v/>
      </c>
      <c r="C85" s="94"/>
      <c r="D85" s="92"/>
      <c r="E85" s="95"/>
      <c r="F85" s="96"/>
      <c r="G85" s="97">
        <f ca="1">IFERROR(NOW()-F85,"")</f>
        <v>45976.673968402778</v>
      </c>
      <c r="H85" s="96"/>
      <c r="I85" s="135" t="str">
        <f>IFERROR(VLOOKUP(D85,DB!A:F,6,0),"")</f>
        <v/>
      </c>
      <c r="J85" s="135" t="str">
        <f>IFERROR(VLOOKUP(D85,DB!A:G,7,0),"")</f>
        <v/>
      </c>
      <c r="K85" s="98"/>
      <c r="L85" s="92" t="str">
        <f>IFERROR(VLOOKUP(D85,DB!A:I,9,0),"")</f>
        <v/>
      </c>
    </row>
    <row r="86" spans="1:12" ht="15" customHeight="1">
      <c r="A86" s="135"/>
      <c r="B86" s="135" t="str">
        <f>IFERROR(VLOOKUP(D86,DB!A:K,11,0),"")</f>
        <v/>
      </c>
      <c r="C86" s="94"/>
      <c r="D86" s="92"/>
      <c r="E86" s="95"/>
      <c r="F86" s="96"/>
      <c r="G86" s="97">
        <f ca="1">IFERROR(NOW()-F86,"")</f>
        <v>45976.673968402778</v>
      </c>
      <c r="H86" s="96"/>
      <c r="I86" s="135" t="str">
        <f>IFERROR(VLOOKUP(D86,DB!A:F,6,0),"")</f>
        <v/>
      </c>
      <c r="J86" s="135" t="str">
        <f>IFERROR(VLOOKUP(D86,DB!A:G,7,0),"")</f>
        <v/>
      </c>
      <c r="K86" s="98"/>
      <c r="L86" s="92" t="str">
        <f>IFERROR(VLOOKUP(D86,DB!A:I,9,0),"")</f>
        <v/>
      </c>
    </row>
    <row r="87" spans="1:12" ht="15" customHeight="1">
      <c r="A87" s="135"/>
      <c r="B87" s="135" t="str">
        <f>IFERROR(VLOOKUP(D87,DB!A:K,11,0),"")</f>
        <v/>
      </c>
      <c r="C87" s="94"/>
      <c r="D87" s="92"/>
      <c r="E87" s="95"/>
      <c r="F87" s="96"/>
      <c r="G87" s="97">
        <f ca="1">IFERROR(NOW()-F87,"")</f>
        <v>45976.673968402778</v>
      </c>
      <c r="H87" s="96"/>
      <c r="I87" s="135" t="str">
        <f>IFERROR(VLOOKUP(D87,DB!A:F,6,0),"")</f>
        <v/>
      </c>
      <c r="J87" s="135" t="str">
        <f>IFERROR(VLOOKUP(D87,DB!A:G,7,0),"")</f>
        <v/>
      </c>
      <c r="K87" s="98"/>
      <c r="L87" s="92" t="str">
        <f>IFERROR(VLOOKUP(D87,DB!A:I,9,0),"")</f>
        <v/>
      </c>
    </row>
    <row r="88" spans="1:12" ht="15" customHeight="1">
      <c r="A88" s="135"/>
      <c r="B88" s="135" t="str">
        <f>IFERROR(VLOOKUP(D88,DB!A:K,11,0),"")</f>
        <v/>
      </c>
      <c r="C88" s="94"/>
      <c r="D88" s="92"/>
      <c r="E88" s="95"/>
      <c r="F88" s="96"/>
      <c r="G88" s="97">
        <f ca="1">IFERROR(NOW()-F88,"")</f>
        <v>45976.673968402778</v>
      </c>
      <c r="H88" s="96"/>
      <c r="I88" s="135" t="str">
        <f>IFERROR(VLOOKUP(D88,DB!A:F,6,0),"")</f>
        <v/>
      </c>
      <c r="J88" s="135" t="str">
        <f>IFERROR(VLOOKUP(D88,DB!A:G,7,0),"")</f>
        <v/>
      </c>
      <c r="K88" s="98"/>
      <c r="L88" s="92" t="str">
        <f>IFERROR(VLOOKUP(D88,DB!A:I,9,0),"")</f>
        <v/>
      </c>
    </row>
    <row r="89" spans="1:12" ht="15" customHeight="1">
      <c r="A89" s="135"/>
      <c r="B89" s="135" t="str">
        <f>IFERROR(VLOOKUP(D89,DB!A:K,11,0),"")</f>
        <v/>
      </c>
      <c r="C89" s="94"/>
      <c r="D89" s="92"/>
      <c r="E89" s="95"/>
      <c r="F89" s="96"/>
      <c r="G89" s="97">
        <f ca="1">IFERROR(NOW()-F89,"")</f>
        <v>45976.673968402778</v>
      </c>
      <c r="H89" s="96"/>
      <c r="I89" s="135" t="str">
        <f>IFERROR(VLOOKUP(D89,DB!A:F,6,0),"")</f>
        <v/>
      </c>
      <c r="J89" s="135" t="str">
        <f>IFERROR(VLOOKUP(D89,DB!A:G,7,0),"")</f>
        <v/>
      </c>
      <c r="K89" s="98"/>
      <c r="L89" s="92" t="str">
        <f>IFERROR(VLOOKUP(D89,DB!A:I,9,0),"")</f>
        <v/>
      </c>
    </row>
  </sheetData>
  <dataValidations count="2">
    <dataValidation allowBlank="1" showInputMessage="1" showErrorMessage="1" sqref="E1" xr:uid="{A4F81451-56CC-4543-9497-104C4E44EE4B}"/>
    <dataValidation type="list" allowBlank="1" showInputMessage="1" showErrorMessage="1" sqref="E2:E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30"/>
  <sheetViews>
    <sheetView tabSelected="1" workbookViewId="0">
      <selection activeCell="D11" sqref="D11"/>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39123</v>
      </c>
      <c r="B2" s="37" t="str">
        <f>IFERROR(VLOOKUP(D2,DB!A:K,11,0),"")</f>
        <v>R5</v>
      </c>
      <c r="C2" s="37">
        <v>3</v>
      </c>
      <c r="D2" s="107" t="s">
        <v>36011</v>
      </c>
      <c r="E2" s="37" t="s">
        <v>39021</v>
      </c>
      <c r="F2" s="38">
        <v>45891.832060185188</v>
      </c>
      <c r="G2" s="116">
        <f ca="1">IFERROR(NOW()-F2,"")</f>
        <v>84.841908217589662</v>
      </c>
      <c r="H2" s="38">
        <v>45891.790393518517</v>
      </c>
      <c r="I2" s="37" t="str">
        <f>IFERROR(VLOOKUP(D2,DB!A:F,6,0),"")</f>
        <v>Generator-SG</v>
      </c>
      <c r="J2" s="37" t="str">
        <f>IFERROR(VLOOKUP(D2,DB!A:G,7,0),"")</f>
        <v>Vandalized</v>
      </c>
      <c r="K2" s="37" t="s">
        <v>39124</v>
      </c>
      <c r="L2" s="37" t="str">
        <f>IFERROR(VLOOKUP(D2,DB!A:I,9,0),"")</f>
        <v>Latis</v>
      </c>
      <c r="M2" s="106"/>
    </row>
    <row r="3" spans="1:13" ht="30">
      <c r="A3" s="37" t="s">
        <v>39125</v>
      </c>
      <c r="B3" s="37" t="str">
        <f>IFERROR(VLOOKUP(D3,DB!A:K,11,0),"")</f>
        <v>R5</v>
      </c>
      <c r="C3" s="37">
        <v>1</v>
      </c>
      <c r="D3" s="37" t="s">
        <v>33268</v>
      </c>
      <c r="E3" s="37" t="s">
        <v>39026</v>
      </c>
      <c r="F3" s="38">
        <v>45926.188877314817</v>
      </c>
      <c r="G3" s="116">
        <f t="shared" ref="G3" ca="1" si="0">IFERROR(NOW()-F3,"")</f>
        <v>50.485091087961337</v>
      </c>
      <c r="H3" s="38">
        <v>45926.158159722225</v>
      </c>
      <c r="I3" s="37" t="str">
        <f>IFERROR(VLOOKUP(D3,DB!A:F,6,0),"")</f>
        <v>SCECO</v>
      </c>
      <c r="J3" s="37" t="str">
        <f>IFERROR(VLOOKUP(D3,DB!A:G,7,0),"")</f>
        <v>Good</v>
      </c>
      <c r="K3" s="37" t="s">
        <v>39126</v>
      </c>
      <c r="L3" s="37" t="str">
        <f>IFERROR(VLOOKUP(D3,DB!A:I,9,0),"")</f>
        <v>Latis</v>
      </c>
      <c r="M3" s="106"/>
    </row>
    <row r="4" spans="1:13" ht="48" customHeight="1">
      <c r="A4" s="124" t="s">
        <v>39127</v>
      </c>
      <c r="B4" s="124" t="str">
        <f>IFERROR(VLOOKUP(D4,DB!A:K,11,0),"")</f>
        <v>R5</v>
      </c>
      <c r="C4" s="124">
        <v>1</v>
      </c>
      <c r="D4" s="124" t="s">
        <v>34758</v>
      </c>
      <c r="E4" s="124" t="s">
        <v>39026</v>
      </c>
      <c r="F4" s="125">
        <v>45948.661111111112</v>
      </c>
      <c r="G4" s="126">
        <f t="shared" ref="G4" ca="1" si="1">IFERROR(NOW()-F4,"")</f>
        <v>28.012857291665568</v>
      </c>
      <c r="H4" s="125">
        <v>45948.661111111112</v>
      </c>
      <c r="I4" s="124" t="str">
        <f>IFERROR(VLOOKUP(D4,DB!A:F,6,0),"")</f>
        <v>SCECO</v>
      </c>
      <c r="J4" s="124" t="str">
        <f>IFERROR(VLOOKUP(D4,DB!A:G,7,0),"")</f>
        <v>Dead</v>
      </c>
      <c r="K4" s="124" t="s">
        <v>39128</v>
      </c>
      <c r="L4" s="124" t="str">
        <f>IFERROR(VLOOKUP(D4,DB!A:I,9,0),"")</f>
        <v>Latis</v>
      </c>
    </row>
    <row r="5" spans="1:13" ht="30.75">
      <c r="A5" s="124" t="s">
        <v>39129</v>
      </c>
      <c r="B5" s="124" t="s">
        <v>5443</v>
      </c>
      <c r="C5" s="124">
        <v>1</v>
      </c>
      <c r="D5" s="124" t="s">
        <v>32330</v>
      </c>
      <c r="E5" s="124" t="s">
        <v>39021</v>
      </c>
      <c r="F5" s="125">
        <v>45968.848599537036</v>
      </c>
      <c r="G5" s="126">
        <v>0.54726851851851854</v>
      </c>
      <c r="H5" s="125">
        <v>45968.827465277776</v>
      </c>
      <c r="I5" s="124" t="s">
        <v>22</v>
      </c>
      <c r="J5" s="124" t="s">
        <v>65</v>
      </c>
      <c r="K5" s="124" t="s">
        <v>39130</v>
      </c>
      <c r="L5" s="124" t="s">
        <v>8145</v>
      </c>
    </row>
    <row r="6" spans="1:13">
      <c r="A6" s="124" t="s">
        <v>39131</v>
      </c>
      <c r="B6" s="124" t="str">
        <f>IFERROR(VLOOKUP(D6,DB!A:K,11,0),"")</f>
        <v>R5</v>
      </c>
      <c r="C6" s="124">
        <v>1</v>
      </c>
      <c r="D6" s="124" t="s">
        <v>33539</v>
      </c>
      <c r="E6" s="124" t="s">
        <v>39026</v>
      </c>
      <c r="F6" s="124"/>
      <c r="G6" s="126">
        <f t="shared" ref="G6:G43" ca="1" si="2">IFERROR(NOW()-F6,"")</f>
        <v>45976.673968402778</v>
      </c>
      <c r="H6" s="125">
        <v>45976.204270833332</v>
      </c>
      <c r="I6" s="124" t="str">
        <f>IFERROR(VLOOKUP(D6,DB!A:F,6,0),"")</f>
        <v>SCECO</v>
      </c>
      <c r="J6" s="124" t="str">
        <f>IFERROR(VLOOKUP(D6,DB!A:G,7,0),"")</f>
        <v>No BB Design</v>
      </c>
      <c r="K6" s="124" t="s">
        <v>39132</v>
      </c>
      <c r="L6" s="124" t="str">
        <f>IFERROR(VLOOKUP(D6,DB!A:I,9,0),"")</f>
        <v>Latis</v>
      </c>
    </row>
    <row r="7" spans="1:13">
      <c r="A7" s="124" t="s">
        <v>39133</v>
      </c>
      <c r="B7" s="124" t="str">
        <f>IFERROR(VLOOKUP(D7,DB!A:K,11,0),"")</f>
        <v>R5</v>
      </c>
      <c r="C7" s="124">
        <v>1</v>
      </c>
      <c r="D7" s="124" t="s">
        <v>38409</v>
      </c>
      <c r="E7" s="124" t="s">
        <v>39021</v>
      </c>
      <c r="F7" s="124"/>
      <c r="G7" s="126">
        <f t="shared" ca="1" si="2"/>
        <v>45976.673968402778</v>
      </c>
      <c r="H7" s="125">
        <v>45976.36105324074</v>
      </c>
      <c r="I7" s="124" t="str">
        <f>IFERROR(VLOOKUP(D7,DB!A:F,6,0),"")</f>
        <v>SCECO</v>
      </c>
      <c r="J7" s="124" t="str">
        <f>IFERROR(VLOOKUP(D7,DB!A:G,7,0),"")</f>
        <v>Good</v>
      </c>
      <c r="K7" s="124" t="s">
        <v>39134</v>
      </c>
      <c r="L7" s="124" t="str">
        <f>IFERROR(VLOOKUP(D7,DB!A:I,9,0),"")</f>
        <v>Latis</v>
      </c>
    </row>
    <row r="8" spans="1:13">
      <c r="A8" s="124" t="s">
        <v>39133</v>
      </c>
      <c r="B8" s="124" t="str">
        <f>IFERROR(VLOOKUP(D8,DB!A:K,11,0),"")</f>
        <v>R5</v>
      </c>
      <c r="C8" s="124">
        <v>3</v>
      </c>
      <c r="D8" s="124" t="s">
        <v>38148</v>
      </c>
      <c r="E8" s="124" t="s">
        <v>39021</v>
      </c>
      <c r="F8" s="124"/>
      <c r="G8" s="126">
        <f t="shared" ca="1" si="2"/>
        <v>45976.673968402778</v>
      </c>
      <c r="H8" s="125">
        <v>45976.442164351851</v>
      </c>
      <c r="I8" s="124" t="str">
        <f>IFERROR(VLOOKUP(D8,DB!A:F,6,0),"")</f>
        <v>SCECO</v>
      </c>
      <c r="J8" s="124" t="str">
        <f>IFERROR(VLOOKUP(D8,DB!A:G,7,0),"")</f>
        <v>Haj Removal</v>
      </c>
      <c r="K8" s="124" t="s">
        <v>39135</v>
      </c>
      <c r="L8" s="124" t="str">
        <f>IFERROR(VLOOKUP(D8,DB!A:I,9,0),"")</f>
        <v>Latis</v>
      </c>
    </row>
    <row r="9" spans="1:13">
      <c r="A9" s="124"/>
      <c r="B9" s="124" t="str">
        <f>IFERROR(VLOOKUP(D9,DB!A:K,11,0),"")</f>
        <v/>
      </c>
      <c r="C9" s="124"/>
      <c r="D9" s="124"/>
      <c r="E9" s="124"/>
      <c r="F9" s="124"/>
      <c r="G9" s="126">
        <f t="shared" ca="1" si="2"/>
        <v>45976.673968402778</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45976.673968402778</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45976.673968402778</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45976.673968402778</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45976.673968402778</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45976.673968402778</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45976.673968402778</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45976.673968402778</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45976.673968402778</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45976.673968402778</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45976.673968402778</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45976.673968402778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45976.673968402778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45976.673968402778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45976.673968402778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45976.673968402778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45976.673968402778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45976.673968402778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45976.673968402778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45976.673968402778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45976.673968402778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45976.673968402778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45976.673968402778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45976.673968402778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45976.673968402778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45976.673968402778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45976.673968402778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45976.673968402778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2"/>
        <v>45976.673968402778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2"/>
        <v>45976.673968402778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2"/>
        <v>45976.673968402778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2"/>
        <v>45976.673968402778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2"/>
        <v>45976.673968402778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2"/>
        <v>45976.673968402778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2"/>
        <v>45976.673968402778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ref="G44:G107" ca="1" si="3">IFERROR(NOW()-F44,"")</f>
        <v>45976.673968402778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45976.673968402778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45976.673968402778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45976.673968402778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45976.673968402778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45976.673968402778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45976.673968402778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45976.673968402778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45976.673968402778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45976.673968402778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45976.673968402778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45976.673968402778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45976.673968402778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45976.673968402778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45976.673968402778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45976.673968402778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45976.673968402778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45976.673968402778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45976.673968402778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45976.673968402778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45976.673968402778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45976.673968402778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45976.673968402778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45976.673968402778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45976.673968402778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45976.673968402778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45976.673968402778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45976.673968402778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45976.673968402778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45976.673968402778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45976.673968402778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45976.673968402778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45976.673968402778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45976.673968402778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45976.673968402778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45976.673968402778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45976.673968402778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45976.673968402778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45976.673968402778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45976.673968402778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45976.673968402778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45976.673968402778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45976.673968402778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45976.673968402778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45976.673968402778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45976.673968402778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45976.673968402778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45976.673968402778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45976.673968402778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45976.673968402778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45976.673968402778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45976.673968402778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45976.673968402778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45976.673968402778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45976.673968402778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45976.673968402778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45976.673968402778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45976.673968402778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45976.673968402778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45976.673968402778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45976.673968402778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45976.673968402778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45976.673968402778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45976.673968402778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ref="G108:G171" ca="1" si="4">IFERROR(NOW()-F108,"")</f>
        <v>45976.673968402778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45976.673968402778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45976.673968402778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45976.673968402778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45976.673968402778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45976.673968402778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45976.673968402778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45976.673968402778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45976.673968402778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45976.673968402778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45976.673968402778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45976.673968402778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45976.673968402778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45976.673968402778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45976.673968402778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45976.673968402778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45976.673968402778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45976.673968402778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45976.673968402778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45976.673968402778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45976.673968402778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45976.673968402778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45976.673968402778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45976.673968402778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45976.673968402778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45976.673968402778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45976.673968402778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45976.673968402778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45976.673968402778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45976.673968402778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45976.673968402778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45976.673968402778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45976.673968402778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45976.673968402778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45976.673968402778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45976.673968402778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45976.673968402778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45976.673968402778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45976.673968402778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45976.673968402778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45976.673968402778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45976.673968402778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45976.673968402778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45976.673968402778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45976.673968402778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45976.673968402778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45976.673968402778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45976.673968402778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45976.673968402778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45976.673968402778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45976.673968402778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45976.673968402778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45976.673968402778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45976.673968402778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45976.673968402778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45976.673968402778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45976.673968402778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45976.673968402778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45976.673968402778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45976.673968402778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45976.673968402778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45976.673968402778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45976.673968402778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45976.673968402778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ref="G172:G235" ca="1" si="5">IFERROR(NOW()-F172,"")</f>
        <v>45976.673968402778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45976.673968402778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45976.673968402778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45976.673968402778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45976.673968402778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45976.673968402778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45976.673968402778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45976.673968402778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5"/>
        <v>45976.673968402778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5"/>
        <v>45976.673968402778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5"/>
        <v>45976.673968402778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5"/>
        <v>45976.673968402778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45976.673968402778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45976.673968402778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45976.673968402778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45976.673968402778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45976.673968402778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45976.673968402778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45976.673968402778</v>
      </c>
      <c r="H190" s="124"/>
      <c r="I190" s="124" t="str">
        <f>IFERROR(VLOOKUP(D190,DB!A:F,6,0),"")</f>
        <v/>
      </c>
      <c r="J190" s="124" t="str">
        <f>IFERROR(VLOOKUP(D190,DB!A:G,7,0),"")</f>
        <v/>
      </c>
      <c r="K190" s="124"/>
      <c r="L190" s="124" t="str">
        <f>IFERROR(VLOOKUP(D190,DB!A:I,9,0),"")</f>
        <v/>
      </c>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sheetData>
  <dataValidations count="2">
    <dataValidation allowBlank="1" showInputMessage="1" showErrorMessage="1" sqref="E1" xr:uid="{920C6338-E771-4DAE-8C89-92A9093EA4DE}"/>
    <dataValidation type="list" allowBlank="1" showInputMessage="1" showErrorMessage="1" sqref="E2:E19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13"/>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39136</v>
      </c>
      <c r="B2" s="141" t="str">
        <f>IFERROR(VLOOKUP(D2,DB!A:K,11,0),"")</f>
        <v>R6</v>
      </c>
      <c r="C2" s="142">
        <v>1</v>
      </c>
      <c r="D2" s="141" t="s">
        <v>37870</v>
      </c>
      <c r="E2" s="124" t="s">
        <v>39021</v>
      </c>
      <c r="F2" s="143">
        <v>45976.598136574074</v>
      </c>
      <c r="G2" s="105">
        <f t="shared" ref="G2:G15" ca="1" si="0">IFERROR(NOW()-F2,"-")</f>
        <v>7.5831828704394866E-2</v>
      </c>
      <c r="H2" s="143">
        <v>45976.592048611114</v>
      </c>
      <c r="I2" s="141" t="str">
        <f>IFERROR(VLOOKUP(D2,DB!A:F,6,0),"")</f>
        <v>SCECO</v>
      </c>
      <c r="J2" s="141" t="str">
        <f>IFERROR(VLOOKUP(D2,DB!A:G,7,0),"")</f>
        <v>No BB Shifted</v>
      </c>
      <c r="K2" s="144" t="s">
        <v>39137</v>
      </c>
      <c r="L2" s="145" t="str">
        <f>IFERROR(VLOOKUP(D2,DB!A:I,9,0),"")</f>
        <v>Latis</v>
      </c>
    </row>
    <row r="3" spans="1:16382" ht="31.5" customHeight="1">
      <c r="A3" s="140"/>
      <c r="B3" s="141" t="str">
        <f>IFERROR(VLOOKUP(D3,DB!A:K,11,0),"")</f>
        <v/>
      </c>
      <c r="C3" s="142"/>
      <c r="D3" s="141"/>
      <c r="E3" s="124"/>
      <c r="F3" s="143"/>
      <c r="G3" s="105">
        <f t="shared" ca="1" si="0"/>
        <v>45976.673968402778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45976.673968402778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45976.673968402778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45976.673968402778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45976.673968402778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45976.673968402778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45976.673968402778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45976.673968402778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45976.673968402778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45976.673968402778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45976.673968402778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45976.673968402778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45976.673968402778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ref="G16:G79" ca="1" si="1">IFERROR(NOW()-F16,"-")</f>
        <v>45976.673968402778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45976.673968402778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45976.673968402778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45976.673968402778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45976.673968402778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45976.673968402778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45976.673968402778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45976.673968402778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45976.673968402778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45976.673968402778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45976.673968402778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45976.673968402778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45976.673968402778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45976.673968402778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45976.673968402778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45976.673968402778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45976.673968402778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45976.673968402778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45976.673968402778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45976.673968402778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45976.673968402778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45976.673968402778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45976.673968402778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45976.673968402778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45976.673968402778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45976.673968402778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45976.673968402778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45976.673968402778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45976.673968402778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45976.673968402778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45976.673968402778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45976.673968402778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45976.673968402778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45976.673968402778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45976.673968402778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45976.673968402778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45976.673968402778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45976.673968402778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45976.673968402778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45976.673968402778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45976.673968402778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45976.673968402778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45976.673968402778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45976.673968402778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45976.673968402778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45976.673968402778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45976.673968402778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45976.673968402778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45976.673968402778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45976.673968402778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45976.673968402778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45976.673968402778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45976.673968402778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45976.673968402778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45976.673968402778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45976.673968402778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45976.673968402778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45976.673968402778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45976.673968402778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45976.673968402778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45976.673968402778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45976.673968402778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45976.673968402778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45976.673968402778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ref="G80:G113" ca="1" si="2">IFERROR(NOW()-F80,"-")</f>
        <v>45976.673968402778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45976.673968402778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45976.673968402778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45976.673968402778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45976.673968402778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45976.673968402778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45976.673968402778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45976.673968402778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45976.673968402778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45976.673968402778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45976.673968402778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45976.673968402778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45976.673968402778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45976.673968402778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45976.673968402778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45976.673968402778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45976.673968402778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45976.673968402778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45976.673968402778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45976.673968402778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45976.673968402778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45976.673968402778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45976.673968402778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45976.673968402778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45976.673968402778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45976.673968402778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45976.673968402778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45976.673968402778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45976.673968402778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45976.673968402778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45976.673968402778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45976.673968402778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45976.673968402778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45976.673968402778</v>
      </c>
      <c r="H113" s="143"/>
      <c r="I113" s="141" t="str">
        <f>IFERROR(VLOOKUP(D113,DB!A:F,6,0),"")</f>
        <v/>
      </c>
      <c r="J113" s="141" t="str">
        <f>IFERROR(VLOOKUP(D113,DB!A:G,7,0),"")</f>
        <v/>
      </c>
      <c r="K113" s="144"/>
      <c r="L113" s="145" t="str">
        <f>IFERROR(VLOOKUP(D113,DB!A:I,9,0),"")</f>
        <v/>
      </c>
    </row>
  </sheetData>
  <dataValidations count="2">
    <dataValidation allowBlank="1" showInputMessage="1" showErrorMessage="1" sqref="E1" xr:uid="{9E1BC488-8814-4F8A-8DBE-742B3278AB71}"/>
    <dataValidation type="list" allowBlank="1" showInputMessage="1" showErrorMessage="1" sqref="E2:E11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2025-11-15T13:12:30Z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